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95" yWindow="120" windowWidth="18480" windowHeight="13065" activeTab="2"/>
  </bookViews>
  <sheets>
    <sheet name="売上集計" sheetId="1" r:id="rId1"/>
    <sheet name="達成率" sheetId="2" r:id="rId2"/>
    <sheet name="data入力" sheetId="3" r:id="rId3"/>
    <sheet name="実績data入力" sheetId="4" r:id="rId4"/>
  </sheets>
  <definedNames>
    <definedName name="_xlnm.Print_Area" localSheetId="2">data入力!$A$1:$S$94</definedName>
    <definedName name="_xlnm.Print_Area" localSheetId="1">達成率!$A$1:$P$83</definedName>
    <definedName name="_xlnm.Print_Area" localSheetId="0">売上集計!$A$1:$R$84</definedName>
  </definedNames>
  <calcPr calcId="114210"/>
</workbook>
</file>

<file path=xl/calcChain.xml><?xml version="1.0" encoding="utf-8"?>
<calcChain xmlns="http://schemas.openxmlformats.org/spreadsheetml/2006/main">
  <c r="P8" i="3"/>
  <c r="E25" i="1"/>
  <c r="E28"/>
  <c r="E31"/>
  <c r="E34"/>
  <c r="E37"/>
  <c r="F25"/>
  <c r="F28"/>
  <c r="F31"/>
  <c r="F34"/>
  <c r="F37"/>
  <c r="G25"/>
  <c r="G28"/>
  <c r="G31"/>
  <c r="G34"/>
  <c r="G37"/>
  <c r="H25"/>
  <c r="H28"/>
  <c r="H31"/>
  <c r="H34"/>
  <c r="H37"/>
  <c r="I25"/>
  <c r="I28"/>
  <c r="I31"/>
  <c r="I34"/>
  <c r="I37"/>
  <c r="J25"/>
  <c r="J28"/>
  <c r="J31"/>
  <c r="J34"/>
  <c r="J37"/>
  <c r="K25"/>
  <c r="K28"/>
  <c r="K31"/>
  <c r="K34"/>
  <c r="K37"/>
  <c r="L25"/>
  <c r="L28"/>
  <c r="L31"/>
  <c r="L34"/>
  <c r="L37"/>
  <c r="M25"/>
  <c r="M28"/>
  <c r="M31"/>
  <c r="M34"/>
  <c r="M37"/>
  <c r="N25"/>
  <c r="N28"/>
  <c r="N31"/>
  <c r="N34"/>
  <c r="N37"/>
  <c r="O25"/>
  <c r="O28"/>
  <c r="O31"/>
  <c r="O34"/>
  <c r="O37"/>
  <c r="D25"/>
  <c r="D28"/>
  <c r="D31"/>
  <c r="D34"/>
  <c r="D37"/>
  <c r="H24"/>
  <c r="H27"/>
  <c r="H30"/>
  <c r="H33"/>
  <c r="H36"/>
  <c r="I24"/>
  <c r="I27"/>
  <c r="I30"/>
  <c r="I33"/>
  <c r="I36"/>
  <c r="J24"/>
  <c r="J27"/>
  <c r="J30"/>
  <c r="J33"/>
  <c r="J36"/>
  <c r="K24"/>
  <c r="K27"/>
  <c r="K30"/>
  <c r="K33"/>
  <c r="K36"/>
  <c r="L24"/>
  <c r="L27"/>
  <c r="L30"/>
  <c r="L33"/>
  <c r="L36"/>
  <c r="M24"/>
  <c r="M27"/>
  <c r="M30"/>
  <c r="M33"/>
  <c r="M36"/>
  <c r="N24"/>
  <c r="N27"/>
  <c r="N30"/>
  <c r="N33"/>
  <c r="N36"/>
  <c r="O24"/>
  <c r="O27"/>
  <c r="O30"/>
  <c r="O33"/>
  <c r="O36"/>
  <c r="G24"/>
  <c r="G27"/>
  <c r="G30"/>
  <c r="G33"/>
  <c r="G36"/>
  <c r="H23"/>
  <c r="H26"/>
  <c r="H29"/>
  <c r="H32"/>
  <c r="H35"/>
  <c r="I23"/>
  <c r="I26"/>
  <c r="I29"/>
  <c r="I32"/>
  <c r="I35"/>
  <c r="J23"/>
  <c r="J26"/>
  <c r="J29"/>
  <c r="J32"/>
  <c r="J35"/>
  <c r="K23"/>
  <c r="K26"/>
  <c r="K29"/>
  <c r="K32"/>
  <c r="K35"/>
  <c r="L23"/>
  <c r="L26"/>
  <c r="L29"/>
  <c r="L32"/>
  <c r="L35"/>
  <c r="M23"/>
  <c r="M26"/>
  <c r="M29"/>
  <c r="M32"/>
  <c r="M35"/>
  <c r="N23"/>
  <c r="N26"/>
  <c r="N29"/>
  <c r="N32"/>
  <c r="N35"/>
  <c r="O23"/>
  <c r="O26"/>
  <c r="O29"/>
  <c r="O32"/>
  <c r="O35"/>
  <c r="G23"/>
  <c r="G26"/>
  <c r="G29"/>
  <c r="G32"/>
  <c r="G35"/>
  <c r="D20"/>
  <c r="E20"/>
  <c r="F20"/>
  <c r="G20"/>
  <c r="H20"/>
  <c r="I20"/>
  <c r="J20"/>
  <c r="K20"/>
  <c r="L20"/>
  <c r="M20"/>
  <c r="N20"/>
  <c r="O20"/>
  <c r="O22"/>
  <c r="N22"/>
  <c r="M22"/>
  <c r="L22"/>
  <c r="K22"/>
  <c r="J22"/>
  <c r="I22"/>
  <c r="H22"/>
  <c r="G22"/>
  <c r="F22"/>
  <c r="E22"/>
  <c r="D22"/>
  <c r="P20"/>
  <c r="Q20"/>
  <c r="D21"/>
  <c r="E21"/>
  <c r="F21"/>
  <c r="G21"/>
  <c r="H21"/>
  <c r="I21"/>
  <c r="J21"/>
  <c r="K21"/>
  <c r="L21"/>
  <c r="M21"/>
  <c r="N21"/>
  <c r="O21"/>
  <c r="P21"/>
  <c r="Q21"/>
  <c r="P22"/>
  <c r="D10" i="3"/>
  <c r="E10"/>
  <c r="F10"/>
  <c r="G10"/>
  <c r="H10"/>
  <c r="I10"/>
  <c r="J10"/>
  <c r="K10"/>
  <c r="L10"/>
  <c r="N10"/>
  <c r="O10"/>
  <c r="P10"/>
  <c r="D15"/>
  <c r="E15"/>
  <c r="F15"/>
  <c r="G15"/>
  <c r="H15"/>
  <c r="I15"/>
  <c r="J15"/>
  <c r="K15"/>
  <c r="L15"/>
  <c r="N15"/>
  <c r="O15"/>
  <c r="P15"/>
  <c r="D19"/>
  <c r="E19"/>
  <c r="F19"/>
  <c r="G19"/>
  <c r="H19"/>
  <c r="I19"/>
  <c r="J19"/>
  <c r="K19"/>
  <c r="L19"/>
  <c r="N19"/>
  <c r="O19"/>
  <c r="P19"/>
  <c r="D27"/>
  <c r="E27"/>
  <c r="F27"/>
  <c r="G27"/>
  <c r="H27"/>
  <c r="I27"/>
  <c r="J27"/>
  <c r="K27"/>
  <c r="L27"/>
  <c r="M27"/>
  <c r="N27"/>
  <c r="O27"/>
  <c r="P27"/>
  <c r="P28"/>
  <c r="P30"/>
  <c r="E30"/>
  <c r="F30"/>
  <c r="G30"/>
  <c r="H30"/>
  <c r="I30"/>
  <c r="J30"/>
  <c r="K30"/>
  <c r="L30"/>
  <c r="M30"/>
  <c r="N30"/>
  <c r="O30"/>
  <c r="D30"/>
  <c r="P18"/>
  <c r="O22"/>
  <c r="E40"/>
  <c r="E46"/>
  <c r="E50"/>
  <c r="E58"/>
  <c r="E61"/>
  <c r="F40"/>
  <c r="F46"/>
  <c r="F50"/>
  <c r="F58"/>
  <c r="F61"/>
  <c r="G40"/>
  <c r="G46"/>
  <c r="G50"/>
  <c r="G58"/>
  <c r="G61"/>
  <c r="H40"/>
  <c r="H46"/>
  <c r="H50"/>
  <c r="H58"/>
  <c r="H61"/>
  <c r="I40"/>
  <c r="I46"/>
  <c r="I50"/>
  <c r="I58"/>
  <c r="I61"/>
  <c r="J40"/>
  <c r="J46"/>
  <c r="J50"/>
  <c r="J58"/>
  <c r="J61"/>
  <c r="K40"/>
  <c r="K46"/>
  <c r="K50"/>
  <c r="K58"/>
  <c r="K61"/>
  <c r="L40"/>
  <c r="L46"/>
  <c r="L50"/>
  <c r="L58"/>
  <c r="L61"/>
  <c r="N40"/>
  <c r="N46"/>
  <c r="N50"/>
  <c r="N58"/>
  <c r="N61"/>
  <c r="O40"/>
  <c r="O46"/>
  <c r="O50"/>
  <c r="O58"/>
  <c r="O61"/>
  <c r="D40"/>
  <c r="D46"/>
  <c r="D50"/>
  <c r="D58"/>
  <c r="D61"/>
  <c r="E37" i="4"/>
  <c r="E28"/>
  <c r="E29"/>
  <c r="E30"/>
  <c r="E31"/>
  <c r="E33"/>
  <c r="E27"/>
  <c r="E20"/>
  <c r="E22"/>
  <c r="E64"/>
  <c r="E62"/>
  <c r="E59"/>
  <c r="E60"/>
  <c r="E58"/>
  <c r="E50"/>
  <c r="E19"/>
  <c r="E15"/>
  <c r="E16"/>
  <c r="E17"/>
  <c r="E18"/>
  <c r="E14"/>
  <c r="E60" i="1"/>
  <c r="E61"/>
  <c r="E60" i="2"/>
  <c r="F60" i="1"/>
  <c r="F61"/>
  <c r="F60" i="2"/>
  <c r="D61" i="1"/>
  <c r="D60"/>
  <c r="E61" i="2"/>
  <c r="F61"/>
  <c r="P31" i="1"/>
  <c r="D41"/>
  <c r="D44"/>
  <c r="D47"/>
  <c r="E41"/>
  <c r="E44"/>
  <c r="E47"/>
  <c r="F41"/>
  <c r="F44"/>
  <c r="F47"/>
  <c r="G41"/>
  <c r="G44"/>
  <c r="G47"/>
  <c r="H41"/>
  <c r="H44"/>
  <c r="H47"/>
  <c r="I41"/>
  <c r="I44"/>
  <c r="I47"/>
  <c r="J41"/>
  <c r="J44"/>
  <c r="J47"/>
  <c r="K41"/>
  <c r="K44"/>
  <c r="K47"/>
  <c r="L41"/>
  <c r="L44"/>
  <c r="L47"/>
  <c r="M41"/>
  <c r="M44"/>
  <c r="M47"/>
  <c r="N41"/>
  <c r="N44"/>
  <c r="N47"/>
  <c r="O41"/>
  <c r="O44"/>
  <c r="O47"/>
  <c r="P47"/>
  <c r="T47"/>
  <c r="O90" i="3"/>
  <c r="O82"/>
  <c r="O78"/>
  <c r="O72"/>
  <c r="N90"/>
  <c r="M90"/>
  <c r="L90"/>
  <c r="K90"/>
  <c r="J90"/>
  <c r="I90"/>
  <c r="N86"/>
  <c r="N82"/>
  <c r="M82"/>
  <c r="L82"/>
  <c r="K82"/>
  <c r="J82"/>
  <c r="I82"/>
  <c r="N78"/>
  <c r="M78"/>
  <c r="L78"/>
  <c r="K78"/>
  <c r="J78"/>
  <c r="I78"/>
  <c r="N72"/>
  <c r="M72"/>
  <c r="L72"/>
  <c r="K72"/>
  <c r="J72"/>
  <c r="I72"/>
  <c r="H90"/>
  <c r="G90"/>
  <c r="F90"/>
  <c r="E90"/>
  <c r="D90"/>
  <c r="E86"/>
  <c r="D86"/>
  <c r="H82"/>
  <c r="G82"/>
  <c r="F82"/>
  <c r="E82"/>
  <c r="D82"/>
  <c r="H78"/>
  <c r="G78"/>
  <c r="F78"/>
  <c r="E78"/>
  <c r="D78"/>
  <c r="O93"/>
  <c r="M93"/>
  <c r="K93"/>
  <c r="J93"/>
  <c r="I93"/>
  <c r="H72"/>
  <c r="G72"/>
  <c r="F72"/>
  <c r="E72"/>
  <c r="D72"/>
  <c r="G54"/>
  <c r="H54"/>
  <c r="F54"/>
  <c r="I54"/>
  <c r="J54"/>
  <c r="N54"/>
  <c r="L93"/>
  <c r="N93"/>
  <c r="D6" i="1"/>
  <c r="E72"/>
  <c r="F72"/>
  <c r="G72"/>
  <c r="H72"/>
  <c r="I72"/>
  <c r="J72"/>
  <c r="K72"/>
  <c r="L72"/>
  <c r="M72"/>
  <c r="N72"/>
  <c r="O72"/>
  <c r="D72"/>
  <c r="E65"/>
  <c r="F65"/>
  <c r="G65"/>
  <c r="H65"/>
  <c r="I65"/>
  <c r="J65"/>
  <c r="K65"/>
  <c r="L65"/>
  <c r="M65"/>
  <c r="N65"/>
  <c r="O65"/>
  <c r="D65"/>
  <c r="E62"/>
  <c r="F62"/>
  <c r="G62"/>
  <c r="H62"/>
  <c r="I62"/>
  <c r="J62"/>
  <c r="K62"/>
  <c r="L62"/>
  <c r="M62"/>
  <c r="N62"/>
  <c r="O62"/>
  <c r="D62"/>
  <c r="E59"/>
  <c r="F59"/>
  <c r="G59"/>
  <c r="H59"/>
  <c r="I59"/>
  <c r="J59"/>
  <c r="K59"/>
  <c r="L59"/>
  <c r="M59"/>
  <c r="N59"/>
  <c r="O59"/>
  <c r="D59"/>
  <c r="D68"/>
  <c r="E32"/>
  <c r="F32"/>
  <c r="D32"/>
  <c r="E29"/>
  <c r="F29"/>
  <c r="D29"/>
  <c r="E26"/>
  <c r="F26"/>
  <c r="D26"/>
  <c r="E23"/>
  <c r="F23"/>
  <c r="D23"/>
  <c r="E13"/>
  <c r="F13"/>
  <c r="G13"/>
  <c r="H13"/>
  <c r="I13"/>
  <c r="J13"/>
  <c r="K13"/>
  <c r="L13"/>
  <c r="M13"/>
  <c r="N13"/>
  <c r="O13"/>
  <c r="D13"/>
  <c r="E10"/>
  <c r="F10"/>
  <c r="G10"/>
  <c r="H10"/>
  <c r="I10"/>
  <c r="J10"/>
  <c r="K10"/>
  <c r="L10"/>
  <c r="M10"/>
  <c r="N10"/>
  <c r="O10"/>
  <c r="D10"/>
  <c r="D11"/>
  <c r="D7"/>
  <c r="D4"/>
  <c r="E42"/>
  <c r="F42"/>
  <c r="G42"/>
  <c r="H42"/>
  <c r="I42"/>
  <c r="J42"/>
  <c r="K42"/>
  <c r="L42"/>
  <c r="M42"/>
  <c r="N42"/>
  <c r="O42"/>
  <c r="D42"/>
  <c r="E39"/>
  <c r="F39"/>
  <c r="G39"/>
  <c r="H39"/>
  <c r="I39"/>
  <c r="J39"/>
  <c r="K39"/>
  <c r="L39"/>
  <c r="M39"/>
  <c r="N39"/>
  <c r="O39"/>
  <c r="D39"/>
  <c r="D45"/>
  <c r="P92" i="3"/>
  <c r="P91"/>
  <c r="P89"/>
  <c r="P88"/>
  <c r="P87"/>
  <c r="P85"/>
  <c r="P84"/>
  <c r="P83"/>
  <c r="P81"/>
  <c r="P80"/>
  <c r="P79"/>
  <c r="P77"/>
  <c r="P76"/>
  <c r="P75"/>
  <c r="P74"/>
  <c r="P73"/>
  <c r="P72"/>
  <c r="P71"/>
  <c r="P69"/>
  <c r="P68"/>
  <c r="E66" i="1"/>
  <c r="F66"/>
  <c r="G66"/>
  <c r="H66"/>
  <c r="I66"/>
  <c r="J66"/>
  <c r="K66"/>
  <c r="L66"/>
  <c r="M66"/>
  <c r="N66"/>
  <c r="O66"/>
  <c r="E63"/>
  <c r="F63"/>
  <c r="G63"/>
  <c r="H63"/>
  <c r="I63"/>
  <c r="J63"/>
  <c r="K63"/>
  <c r="L63"/>
  <c r="M63"/>
  <c r="N63"/>
  <c r="O63"/>
  <c r="G60"/>
  <c r="H60"/>
  <c r="I60"/>
  <c r="J60"/>
  <c r="K60"/>
  <c r="L60"/>
  <c r="M60"/>
  <c r="N60"/>
  <c r="O60"/>
  <c r="E49"/>
  <c r="F49"/>
  <c r="G49"/>
  <c r="H49"/>
  <c r="I49"/>
  <c r="J49"/>
  <c r="K49"/>
  <c r="L49"/>
  <c r="M49"/>
  <c r="N49"/>
  <c r="O49"/>
  <c r="E53"/>
  <c r="F53"/>
  <c r="G53"/>
  <c r="H53"/>
  <c r="I53"/>
  <c r="J53"/>
  <c r="K53"/>
  <c r="L53"/>
  <c r="M53"/>
  <c r="N53"/>
  <c r="O53"/>
  <c r="E52"/>
  <c r="F52"/>
  <c r="G52"/>
  <c r="H52"/>
  <c r="I52"/>
  <c r="J52"/>
  <c r="K52"/>
  <c r="L52"/>
  <c r="M52"/>
  <c r="N52"/>
  <c r="O52"/>
  <c r="D50"/>
  <c r="D52"/>
  <c r="D49"/>
  <c r="E43"/>
  <c r="F43"/>
  <c r="G43"/>
  <c r="H43"/>
  <c r="I43"/>
  <c r="J43"/>
  <c r="K43"/>
  <c r="L43"/>
  <c r="M43"/>
  <c r="N43"/>
  <c r="O43"/>
  <c r="E40"/>
  <c r="F40"/>
  <c r="G40"/>
  <c r="H40"/>
  <c r="I40"/>
  <c r="J40"/>
  <c r="K40"/>
  <c r="L40"/>
  <c r="M40"/>
  <c r="N40"/>
  <c r="O40"/>
  <c r="D40"/>
  <c r="E27"/>
  <c r="F27"/>
  <c r="E24"/>
  <c r="F24"/>
  <c r="E14"/>
  <c r="F14"/>
  <c r="G14"/>
  <c r="H14"/>
  <c r="I14"/>
  <c r="J14"/>
  <c r="K14"/>
  <c r="L14"/>
  <c r="M14"/>
  <c r="N14"/>
  <c r="O14"/>
  <c r="D14"/>
  <c r="E11"/>
  <c r="F11"/>
  <c r="G11"/>
  <c r="H11"/>
  <c r="I11"/>
  <c r="J11"/>
  <c r="K11"/>
  <c r="L11"/>
  <c r="M11"/>
  <c r="N11"/>
  <c r="O11"/>
  <c r="E8"/>
  <c r="F8"/>
  <c r="G8"/>
  <c r="H8"/>
  <c r="I8"/>
  <c r="J8"/>
  <c r="K8"/>
  <c r="L8"/>
  <c r="M8"/>
  <c r="N8"/>
  <c r="O8"/>
  <c r="D8"/>
  <c r="E7"/>
  <c r="F7"/>
  <c r="G7"/>
  <c r="H7"/>
  <c r="I7"/>
  <c r="J7"/>
  <c r="K7"/>
  <c r="L7"/>
  <c r="M7"/>
  <c r="N7"/>
  <c r="O7"/>
  <c r="E5"/>
  <c r="F5"/>
  <c r="G5"/>
  <c r="H5"/>
  <c r="I5"/>
  <c r="J5"/>
  <c r="K5"/>
  <c r="L5"/>
  <c r="M5"/>
  <c r="N5"/>
  <c r="O5"/>
  <c r="D5"/>
  <c r="E4"/>
  <c r="F4"/>
  <c r="G4"/>
  <c r="H4"/>
  <c r="I4"/>
  <c r="J4"/>
  <c r="K4"/>
  <c r="L4"/>
  <c r="M4"/>
  <c r="N4"/>
  <c r="O4"/>
  <c r="E46" i="4"/>
  <c r="E47"/>
  <c r="E48"/>
  <c r="E49"/>
  <c r="E45"/>
  <c r="E42"/>
  <c r="E41"/>
  <c r="E11"/>
  <c r="E40"/>
  <c r="E39"/>
  <c r="E38"/>
  <c r="P86" i="3"/>
  <c r="P90"/>
  <c r="N17" i="1"/>
  <c r="J17"/>
  <c r="F17"/>
  <c r="P78" i="3"/>
  <c r="P82"/>
  <c r="E16" i="1"/>
  <c r="F16"/>
  <c r="M16"/>
  <c r="O55"/>
  <c r="L16"/>
  <c r="H16"/>
  <c r="M55"/>
  <c r="I55"/>
  <c r="E55"/>
  <c r="L55"/>
  <c r="H55"/>
  <c r="N55"/>
  <c r="J55"/>
  <c r="F55"/>
  <c r="J16"/>
  <c r="I16"/>
  <c r="N16"/>
  <c r="D16"/>
  <c r="O16"/>
  <c r="K16"/>
  <c r="G16"/>
  <c r="O17"/>
  <c r="K17"/>
  <c r="G17"/>
  <c r="D17"/>
  <c r="L17"/>
  <c r="M17"/>
  <c r="I17"/>
  <c r="K55"/>
  <c r="G55"/>
  <c r="H17"/>
  <c r="E17"/>
  <c r="E53" i="4"/>
  <c r="E61"/>
  <c r="E43"/>
  <c r="P6" i="3"/>
  <c r="P7"/>
  <c r="P9"/>
  <c r="P11"/>
  <c r="P12"/>
  <c r="P13"/>
  <c r="P14"/>
  <c r="P16"/>
  <c r="P17"/>
  <c r="P20"/>
  <c r="P21"/>
  <c r="P22"/>
  <c r="N23"/>
  <c r="P24"/>
  <c r="P25"/>
  <c r="P26"/>
  <c r="P29"/>
  <c r="P36"/>
  <c r="P37"/>
  <c r="P38"/>
  <c r="P39"/>
  <c r="P41"/>
  <c r="P42"/>
  <c r="P43"/>
  <c r="P44"/>
  <c r="P45"/>
  <c r="P47"/>
  <c r="P48"/>
  <c r="P49"/>
  <c r="P51"/>
  <c r="P52"/>
  <c r="P53"/>
  <c r="O54"/>
  <c r="P55"/>
  <c r="P56"/>
  <c r="P57"/>
  <c r="P59"/>
  <c r="P60"/>
  <c r="E8" i="4"/>
  <c r="E9"/>
  <c r="E10"/>
  <c r="E6" i="1"/>
  <c r="F6"/>
  <c r="G6"/>
  <c r="H6"/>
  <c r="I6"/>
  <c r="J6"/>
  <c r="K6"/>
  <c r="L6"/>
  <c r="M6"/>
  <c r="N6"/>
  <c r="O6"/>
  <c r="D9"/>
  <c r="E9"/>
  <c r="F9"/>
  <c r="G9"/>
  <c r="H9"/>
  <c r="I9"/>
  <c r="J9"/>
  <c r="K9"/>
  <c r="L9"/>
  <c r="M9"/>
  <c r="N9"/>
  <c r="O9"/>
  <c r="Q10"/>
  <c r="D12"/>
  <c r="E12"/>
  <c r="F12"/>
  <c r="G12"/>
  <c r="H12"/>
  <c r="I12"/>
  <c r="J12"/>
  <c r="K12"/>
  <c r="L12"/>
  <c r="M12"/>
  <c r="N12"/>
  <c r="O12"/>
  <c r="D14" i="2"/>
  <c r="D15"/>
  <c r="F14"/>
  <c r="F15"/>
  <c r="G14"/>
  <c r="G15"/>
  <c r="H14"/>
  <c r="H15"/>
  <c r="J14"/>
  <c r="J15"/>
  <c r="K14"/>
  <c r="K15"/>
  <c r="L14"/>
  <c r="L15"/>
  <c r="N14"/>
  <c r="N15"/>
  <c r="O14"/>
  <c r="O15"/>
  <c r="D15" i="1"/>
  <c r="E15"/>
  <c r="F15"/>
  <c r="G15"/>
  <c r="H15"/>
  <c r="I15"/>
  <c r="J15"/>
  <c r="K15"/>
  <c r="L15"/>
  <c r="M15"/>
  <c r="N15"/>
  <c r="O15"/>
  <c r="D24"/>
  <c r="D27"/>
  <c r="D30"/>
  <c r="E30"/>
  <c r="F30"/>
  <c r="D33"/>
  <c r="E33"/>
  <c r="F33"/>
  <c r="E45"/>
  <c r="F45"/>
  <c r="J45"/>
  <c r="N45"/>
  <c r="D43"/>
  <c r="J46"/>
  <c r="K49" i="2"/>
  <c r="L49"/>
  <c r="M49"/>
  <c r="E50" i="1"/>
  <c r="F50"/>
  <c r="F56"/>
  <c r="G50"/>
  <c r="H50"/>
  <c r="I50"/>
  <c r="J50"/>
  <c r="J56"/>
  <c r="K50"/>
  <c r="L50"/>
  <c r="M50"/>
  <c r="N50"/>
  <c r="N56"/>
  <c r="O50"/>
  <c r="D51"/>
  <c r="E51"/>
  <c r="F51"/>
  <c r="G51"/>
  <c r="H51"/>
  <c r="I51"/>
  <c r="J51"/>
  <c r="K51"/>
  <c r="L51"/>
  <c r="M51"/>
  <c r="N51"/>
  <c r="O51"/>
  <c r="K52" i="2"/>
  <c r="L52"/>
  <c r="M52"/>
  <c r="N52"/>
  <c r="D53" i="1"/>
  <c r="D54"/>
  <c r="E54"/>
  <c r="F54"/>
  <c r="G54"/>
  <c r="H54"/>
  <c r="I54"/>
  <c r="J54"/>
  <c r="K54"/>
  <c r="L54"/>
  <c r="M54"/>
  <c r="N54"/>
  <c r="O54"/>
  <c r="D55"/>
  <c r="G61"/>
  <c r="H61"/>
  <c r="I61"/>
  <c r="J61"/>
  <c r="K61"/>
  <c r="L61"/>
  <c r="M61"/>
  <c r="N61"/>
  <c r="O61"/>
  <c r="D63"/>
  <c r="D64"/>
  <c r="D62" i="2"/>
  <c r="E64" i="1"/>
  <c r="E62" i="2"/>
  <c r="F64" i="1"/>
  <c r="F62" i="2"/>
  <c r="G64" i="1"/>
  <c r="G62" i="2"/>
  <c r="H64" i="1"/>
  <c r="H62" i="2"/>
  <c r="I64" i="1"/>
  <c r="I62" i="2"/>
  <c r="J64" i="1"/>
  <c r="J62" i="2"/>
  <c r="K64" i="1"/>
  <c r="L64"/>
  <c r="M64"/>
  <c r="N64"/>
  <c r="O64"/>
  <c r="E68"/>
  <c r="H68"/>
  <c r="I68"/>
  <c r="L68"/>
  <c r="M68"/>
  <c r="D66"/>
  <c r="E69"/>
  <c r="I69"/>
  <c r="M69"/>
  <c r="D67"/>
  <c r="E67"/>
  <c r="F67"/>
  <c r="G67"/>
  <c r="H67"/>
  <c r="I67"/>
  <c r="J67"/>
  <c r="K67"/>
  <c r="L67"/>
  <c r="M67"/>
  <c r="N67"/>
  <c r="O67"/>
  <c r="H69"/>
  <c r="D73"/>
  <c r="E73"/>
  <c r="F73"/>
  <c r="G73"/>
  <c r="H73"/>
  <c r="I73"/>
  <c r="J73"/>
  <c r="K73"/>
  <c r="L73"/>
  <c r="M73"/>
  <c r="N73"/>
  <c r="O73"/>
  <c r="D74"/>
  <c r="E74"/>
  <c r="F74"/>
  <c r="G74"/>
  <c r="H74"/>
  <c r="I74"/>
  <c r="J74"/>
  <c r="K74"/>
  <c r="L74"/>
  <c r="M74"/>
  <c r="N74"/>
  <c r="O74"/>
  <c r="P93" i="3"/>
  <c r="N45" i="2"/>
  <c r="J45"/>
  <c r="D18" i="1"/>
  <c r="O18"/>
  <c r="L57"/>
  <c r="H57"/>
  <c r="D57"/>
  <c r="N18"/>
  <c r="M18"/>
  <c r="L18"/>
  <c r="K18"/>
  <c r="J18"/>
  <c r="I18"/>
  <c r="F18"/>
  <c r="F20" i="2"/>
  <c r="E70" i="1"/>
  <c r="H18"/>
  <c r="G63" i="2"/>
  <c r="G64"/>
  <c r="G18" i="1"/>
  <c r="E18"/>
  <c r="E19" i="2"/>
  <c r="E12" i="4"/>
  <c r="N46" i="1"/>
  <c r="I57"/>
  <c r="P41"/>
  <c r="O70"/>
  <c r="L55" i="2"/>
  <c r="E45"/>
  <c r="M46" i="1"/>
  <c r="E46"/>
  <c r="I45"/>
  <c r="O57"/>
  <c r="D27" i="2"/>
  <c r="D28"/>
  <c r="G70" i="1"/>
  <c r="K55" i="2"/>
  <c r="Q27" i="1"/>
  <c r="L27" i="2"/>
  <c r="L28"/>
  <c r="N70" i="1"/>
  <c r="F70"/>
  <c r="N68"/>
  <c r="F68"/>
  <c r="E57"/>
  <c r="M56"/>
  <c r="I56"/>
  <c r="E56"/>
  <c r="P30"/>
  <c r="P40" i="3"/>
  <c r="H27" i="2"/>
  <c r="H28"/>
  <c r="L46" i="1"/>
  <c r="H46"/>
  <c r="L45"/>
  <c r="H45"/>
  <c r="P63"/>
  <c r="O73" i="2"/>
  <c r="O74"/>
  <c r="G73"/>
  <c r="G74"/>
  <c r="J63"/>
  <c r="J64"/>
  <c r="N62"/>
  <c r="J70" i="1"/>
  <c r="E52" i="2"/>
  <c r="J33"/>
  <c r="J34"/>
  <c r="F33"/>
  <c r="F34"/>
  <c r="N32"/>
  <c r="J32"/>
  <c r="F32"/>
  <c r="P12" i="1"/>
  <c r="P74"/>
  <c r="L69"/>
  <c r="D69"/>
  <c r="K57"/>
  <c r="G57"/>
  <c r="I46"/>
  <c r="M45"/>
  <c r="M24" i="2"/>
  <c r="M25"/>
  <c r="I24"/>
  <c r="I25"/>
  <c r="P23" i="3"/>
  <c r="K73" i="2"/>
  <c r="K74"/>
  <c r="N63"/>
  <c r="N64"/>
  <c r="F63"/>
  <c r="F64"/>
  <c r="I52"/>
  <c r="M57" i="1"/>
  <c r="K70"/>
  <c r="Q60"/>
  <c r="O68"/>
  <c r="K68"/>
  <c r="G68"/>
  <c r="O20" i="2"/>
  <c r="O21"/>
  <c r="K20"/>
  <c r="G20"/>
  <c r="O50"/>
  <c r="O51"/>
  <c r="P72" i="1"/>
  <c r="P67"/>
  <c r="P65"/>
  <c r="Q65"/>
  <c r="P62"/>
  <c r="M63" i="2"/>
  <c r="M64"/>
  <c r="I63"/>
  <c r="I64"/>
  <c r="E63"/>
  <c r="E64"/>
  <c r="N60"/>
  <c r="N61"/>
  <c r="J60"/>
  <c r="J61"/>
  <c r="N59"/>
  <c r="P53" i="1"/>
  <c r="P54"/>
  <c r="P53" i="2"/>
  <c r="P33" i="1"/>
  <c r="P34"/>
  <c r="P14"/>
  <c r="Q72"/>
  <c r="I70"/>
  <c r="I68" i="2"/>
  <c r="N33"/>
  <c r="N34"/>
  <c r="P58" i="3"/>
  <c r="P73" i="1"/>
  <c r="L73" i="2"/>
  <c r="L74"/>
  <c r="H73"/>
  <c r="H74"/>
  <c r="D73"/>
  <c r="D74"/>
  <c r="J68" i="1"/>
  <c r="O69"/>
  <c r="K69"/>
  <c r="G69"/>
  <c r="Q63"/>
  <c r="L63" i="2"/>
  <c r="L64"/>
  <c r="H63"/>
  <c r="H64"/>
  <c r="D63"/>
  <c r="D64"/>
  <c r="L70" i="1"/>
  <c r="L68" i="2"/>
  <c r="H70" i="1"/>
  <c r="H68" i="2"/>
  <c r="P59" i="1"/>
  <c r="M60" i="2"/>
  <c r="M61"/>
  <c r="I60"/>
  <c r="I61"/>
  <c r="M59"/>
  <c r="O42"/>
  <c r="K42"/>
  <c r="G42"/>
  <c r="P39" i="1"/>
  <c r="Q40"/>
  <c r="D46"/>
  <c r="E24" i="2"/>
  <c r="E25"/>
  <c r="Q24" i="1"/>
  <c r="E36"/>
  <c r="P50" i="3"/>
  <c r="P46"/>
  <c r="M70" i="1"/>
  <c r="K50" i="2"/>
  <c r="K51"/>
  <c r="G50"/>
  <c r="G51"/>
  <c r="G56" i="1"/>
  <c r="N66" i="2"/>
  <c r="N67"/>
  <c r="J66"/>
  <c r="J67"/>
  <c r="F66"/>
  <c r="F67"/>
  <c r="P61" i="1"/>
  <c r="P52"/>
  <c r="P52" i="2"/>
  <c r="L53"/>
  <c r="L54"/>
  <c r="H53"/>
  <c r="H54"/>
  <c r="Q7" i="1"/>
  <c r="P54" i="3"/>
  <c r="E55" i="2"/>
  <c r="P32" i="1"/>
  <c r="P27"/>
  <c r="P23"/>
  <c r="L23" i="2"/>
  <c r="H23"/>
  <c r="D35" i="1"/>
  <c r="M17" i="2"/>
  <c r="M18"/>
  <c r="I17"/>
  <c r="I18"/>
  <c r="E17"/>
  <c r="E18"/>
  <c r="P10" i="1"/>
  <c r="Q11"/>
  <c r="P8"/>
  <c r="P6"/>
  <c r="Q4"/>
  <c r="P50"/>
  <c r="I55" i="2"/>
  <c r="P43" i="1"/>
  <c r="N40" i="2"/>
  <c r="N41"/>
  <c r="J40"/>
  <c r="J41"/>
  <c r="F40"/>
  <c r="F41"/>
  <c r="Q32" i="1"/>
  <c r="M30" i="2"/>
  <c r="M31"/>
  <c r="I30"/>
  <c r="I31"/>
  <c r="E30"/>
  <c r="E31"/>
  <c r="M29"/>
  <c r="I29"/>
  <c r="E29"/>
  <c r="P13" i="1"/>
  <c r="P7"/>
  <c r="J59" i="2"/>
  <c r="F59"/>
  <c r="O53"/>
  <c r="O54"/>
  <c r="K53"/>
  <c r="K54"/>
  <c r="G53"/>
  <c r="G54"/>
  <c r="Q52" i="1"/>
  <c r="Q50"/>
  <c r="P42"/>
  <c r="L43" i="2"/>
  <c r="L44"/>
  <c r="H43"/>
  <c r="H44"/>
  <c r="Q43" i="1"/>
  <c r="M40" i="2"/>
  <c r="M41"/>
  <c r="I40"/>
  <c r="I41"/>
  <c r="E40"/>
  <c r="E41"/>
  <c r="O33"/>
  <c r="O34"/>
  <c r="K33"/>
  <c r="K34"/>
  <c r="G33"/>
  <c r="G34"/>
  <c r="Q30" i="1"/>
  <c r="L30" i="2"/>
  <c r="L31"/>
  <c r="H30"/>
  <c r="H31"/>
  <c r="D30"/>
  <c r="D31"/>
  <c r="P26" i="1"/>
  <c r="M27" i="2"/>
  <c r="M28"/>
  <c r="I27"/>
  <c r="I28"/>
  <c r="E27"/>
  <c r="E28"/>
  <c r="N24"/>
  <c r="N25"/>
  <c r="J24"/>
  <c r="J25"/>
  <c r="F24"/>
  <c r="F25"/>
  <c r="O8"/>
  <c r="O9"/>
  <c r="K8"/>
  <c r="K9"/>
  <c r="G8"/>
  <c r="G9"/>
  <c r="P5" i="1"/>
  <c r="Q5"/>
  <c r="E68" i="2"/>
  <c r="E72"/>
  <c r="N73"/>
  <c r="N74"/>
  <c r="J73"/>
  <c r="J74"/>
  <c r="F73"/>
  <c r="F74"/>
  <c r="L72"/>
  <c r="H72"/>
  <c r="D72"/>
  <c r="P66" i="1"/>
  <c r="L66" i="2"/>
  <c r="L67"/>
  <c r="H66"/>
  <c r="H67"/>
  <c r="D66"/>
  <c r="D67"/>
  <c r="N65"/>
  <c r="J65"/>
  <c r="F65"/>
  <c r="M62"/>
  <c r="P60" i="1"/>
  <c r="L60" i="2"/>
  <c r="L61"/>
  <c r="H60"/>
  <c r="H61"/>
  <c r="D60"/>
  <c r="D61"/>
  <c r="K56" i="1"/>
  <c r="O55" i="2"/>
  <c r="D55"/>
  <c r="N53"/>
  <c r="N54"/>
  <c r="J53"/>
  <c r="J54"/>
  <c r="F53"/>
  <c r="F54"/>
  <c r="H52"/>
  <c r="D52"/>
  <c r="P49" i="1"/>
  <c r="O49" i="2"/>
  <c r="G49"/>
  <c r="M43"/>
  <c r="M44"/>
  <c r="I43"/>
  <c r="I44"/>
  <c r="E43"/>
  <c r="E44"/>
  <c r="N42"/>
  <c r="J42"/>
  <c r="F42"/>
  <c r="N39"/>
  <c r="J39"/>
  <c r="F39"/>
  <c r="E35" i="1"/>
  <c r="M32" i="2"/>
  <c r="I32"/>
  <c r="E32"/>
  <c r="O30"/>
  <c r="O31"/>
  <c r="K30"/>
  <c r="K31"/>
  <c r="G30"/>
  <c r="G31"/>
  <c r="Q29" i="1"/>
  <c r="L26" i="2"/>
  <c r="H26"/>
  <c r="Q26" i="1"/>
  <c r="O23" i="2"/>
  <c r="K23"/>
  <c r="G23"/>
  <c r="L17"/>
  <c r="L18"/>
  <c r="H17"/>
  <c r="H18"/>
  <c r="D17"/>
  <c r="D18"/>
  <c r="Q14" i="1"/>
  <c r="Q13"/>
  <c r="M72" i="2"/>
  <c r="Q73" i="1"/>
  <c r="M73" i="2"/>
  <c r="M74"/>
  <c r="I73"/>
  <c r="I74"/>
  <c r="E73"/>
  <c r="E74"/>
  <c r="O72"/>
  <c r="K72"/>
  <c r="G72"/>
  <c r="D70" i="1"/>
  <c r="N69"/>
  <c r="J69"/>
  <c r="F69"/>
  <c r="O66" i="2"/>
  <c r="O67"/>
  <c r="K66"/>
  <c r="K67"/>
  <c r="G66"/>
  <c r="G67"/>
  <c r="M65"/>
  <c r="I65"/>
  <c r="E65"/>
  <c r="P64" i="1"/>
  <c r="O63" i="2"/>
  <c r="O64"/>
  <c r="K63"/>
  <c r="K64"/>
  <c r="Q62" i="1"/>
  <c r="L59" i="2"/>
  <c r="H59"/>
  <c r="D59"/>
  <c r="Q59" i="1"/>
  <c r="O56"/>
  <c r="M55" i="2"/>
  <c r="H55"/>
  <c r="M50"/>
  <c r="M51"/>
  <c r="I50"/>
  <c r="I51"/>
  <c r="E50"/>
  <c r="E51"/>
  <c r="N49"/>
  <c r="N55"/>
  <c r="J49"/>
  <c r="F49"/>
  <c r="F46" i="1"/>
  <c r="F46" i="2"/>
  <c r="F45"/>
  <c r="M42"/>
  <c r="I42"/>
  <c r="E42"/>
  <c r="P40" i="1"/>
  <c r="L40" i="2"/>
  <c r="L41"/>
  <c r="H40"/>
  <c r="H41"/>
  <c r="D40"/>
  <c r="D41"/>
  <c r="F36" i="1"/>
  <c r="L32" i="2"/>
  <c r="H32"/>
  <c r="D32"/>
  <c r="P29" i="1"/>
  <c r="O29" i="2"/>
  <c r="K29"/>
  <c r="G29"/>
  <c r="P28" i="1"/>
  <c r="N27" i="2"/>
  <c r="N28"/>
  <c r="J27"/>
  <c r="J28"/>
  <c r="F27"/>
  <c r="F28"/>
  <c r="O26"/>
  <c r="K26"/>
  <c r="G26"/>
  <c r="P25" i="1"/>
  <c r="P24"/>
  <c r="P15"/>
  <c r="P13" i="2"/>
  <c r="M14"/>
  <c r="M15"/>
  <c r="I14"/>
  <c r="I15"/>
  <c r="E14"/>
  <c r="E15"/>
  <c r="N72"/>
  <c r="J72"/>
  <c r="F72"/>
  <c r="E69"/>
  <c r="L65"/>
  <c r="H65"/>
  <c r="D65"/>
  <c r="O62"/>
  <c r="K62"/>
  <c r="O59"/>
  <c r="K59"/>
  <c r="G59"/>
  <c r="D53"/>
  <c r="D54"/>
  <c r="Q53" i="1"/>
  <c r="J52" i="2"/>
  <c r="F52"/>
  <c r="N57" i="1"/>
  <c r="N56" i="2"/>
  <c r="N57"/>
  <c r="J57" i="1"/>
  <c r="J56" i="2"/>
  <c r="J57"/>
  <c r="F57" i="1"/>
  <c r="F56" i="2"/>
  <c r="F57"/>
  <c r="L50"/>
  <c r="L51"/>
  <c r="L56" i="1"/>
  <c r="L56" i="2"/>
  <c r="L57"/>
  <c r="H50"/>
  <c r="H51"/>
  <c r="H56" i="1"/>
  <c r="D50" i="2"/>
  <c r="D51"/>
  <c r="D56" i="1"/>
  <c r="I49" i="2"/>
  <c r="E49"/>
  <c r="J46"/>
  <c r="P44" i="1"/>
  <c r="O43" i="2"/>
  <c r="O44"/>
  <c r="O46" i="1"/>
  <c r="K43" i="2"/>
  <c r="K44"/>
  <c r="K46" i="1"/>
  <c r="G43" i="2"/>
  <c r="G44"/>
  <c r="G46" i="1"/>
  <c r="Q42"/>
  <c r="L39" i="2"/>
  <c r="H39"/>
  <c r="D39"/>
  <c r="Q39" i="1"/>
  <c r="N29" i="2"/>
  <c r="J29"/>
  <c r="F29"/>
  <c r="N26"/>
  <c r="J26"/>
  <c r="F26"/>
  <c r="N16"/>
  <c r="J16"/>
  <c r="F16"/>
  <c r="I72"/>
  <c r="Q66" i="1"/>
  <c r="P51"/>
  <c r="Q49"/>
  <c r="O39" i="2"/>
  <c r="O45" i="1"/>
  <c r="K39" i="2"/>
  <c r="K45" i="1"/>
  <c r="G39" i="2"/>
  <c r="G45" i="1"/>
  <c r="L33" i="2"/>
  <c r="L34"/>
  <c r="H33"/>
  <c r="H34"/>
  <c r="D33"/>
  <c r="D34"/>
  <c r="Q33" i="1"/>
  <c r="D23" i="2"/>
  <c r="Q23" i="1"/>
  <c r="F35"/>
  <c r="O13" i="2"/>
  <c r="K13"/>
  <c r="M66"/>
  <c r="M67"/>
  <c r="I66"/>
  <c r="I67"/>
  <c r="E66"/>
  <c r="E67"/>
  <c r="O65"/>
  <c r="K65"/>
  <c r="G65"/>
  <c r="L62"/>
  <c r="O60"/>
  <c r="O61"/>
  <c r="K60"/>
  <c r="K61"/>
  <c r="G60"/>
  <c r="G61"/>
  <c r="I59"/>
  <c r="E59"/>
  <c r="M53"/>
  <c r="M54"/>
  <c r="I53"/>
  <c r="I54"/>
  <c r="E53"/>
  <c r="E54"/>
  <c r="O52"/>
  <c r="G52"/>
  <c r="N50"/>
  <c r="N51"/>
  <c r="J50"/>
  <c r="J51"/>
  <c r="F50"/>
  <c r="F51"/>
  <c r="H49"/>
  <c r="D49"/>
  <c r="N43"/>
  <c r="N44"/>
  <c r="J43"/>
  <c r="J44"/>
  <c r="F43"/>
  <c r="F44"/>
  <c r="L42"/>
  <c r="H42"/>
  <c r="O40"/>
  <c r="O41"/>
  <c r="K40"/>
  <c r="K41"/>
  <c r="G40"/>
  <c r="G41"/>
  <c r="M39"/>
  <c r="I39"/>
  <c r="E39"/>
  <c r="D36" i="1"/>
  <c r="M33" i="2"/>
  <c r="M34"/>
  <c r="I33"/>
  <c r="I34"/>
  <c r="E33"/>
  <c r="E34"/>
  <c r="O32"/>
  <c r="K32"/>
  <c r="G32"/>
  <c r="N30"/>
  <c r="N31"/>
  <c r="J30"/>
  <c r="J31"/>
  <c r="F30"/>
  <c r="F31"/>
  <c r="L29"/>
  <c r="H29"/>
  <c r="D29"/>
  <c r="O27"/>
  <c r="O28"/>
  <c r="K27"/>
  <c r="K28"/>
  <c r="G27"/>
  <c r="G28"/>
  <c r="M26"/>
  <c r="I26"/>
  <c r="E26"/>
  <c r="L24"/>
  <c r="L25"/>
  <c r="H24"/>
  <c r="H25"/>
  <c r="D24"/>
  <c r="D25"/>
  <c r="N23"/>
  <c r="J23"/>
  <c r="F23"/>
  <c r="O17"/>
  <c r="O18"/>
  <c r="K17"/>
  <c r="K18"/>
  <c r="G17"/>
  <c r="G18"/>
  <c r="M16"/>
  <c r="I16"/>
  <c r="E16"/>
  <c r="P14"/>
  <c r="N13"/>
  <c r="J13"/>
  <c r="F13"/>
  <c r="P9" i="1"/>
  <c r="N8" i="2"/>
  <c r="N9"/>
  <c r="J8"/>
  <c r="J9"/>
  <c r="F8"/>
  <c r="F9"/>
  <c r="L7"/>
  <c r="H7"/>
  <c r="D7"/>
  <c r="O5"/>
  <c r="O6"/>
  <c r="O11"/>
  <c r="O12"/>
  <c r="K11"/>
  <c r="K12"/>
  <c r="K5"/>
  <c r="K6"/>
  <c r="G11"/>
  <c r="G12"/>
  <c r="G5"/>
  <c r="G6"/>
  <c r="M4"/>
  <c r="M10"/>
  <c r="D26"/>
  <c r="O24"/>
  <c r="O25"/>
  <c r="K24"/>
  <c r="K25"/>
  <c r="G24"/>
  <c r="G25"/>
  <c r="M23"/>
  <c r="I23"/>
  <c r="E23"/>
  <c r="N17"/>
  <c r="N18"/>
  <c r="J17"/>
  <c r="J18"/>
  <c r="F17"/>
  <c r="F18"/>
  <c r="L16"/>
  <c r="H16"/>
  <c r="D16"/>
  <c r="M13"/>
  <c r="I13"/>
  <c r="E13"/>
  <c r="P11" i="1"/>
  <c r="Q8"/>
  <c r="M8" i="2"/>
  <c r="M9"/>
  <c r="I8"/>
  <c r="I9"/>
  <c r="E8"/>
  <c r="E9"/>
  <c r="O7"/>
  <c r="K7"/>
  <c r="G7"/>
  <c r="N5"/>
  <c r="N6"/>
  <c r="N11"/>
  <c r="N12"/>
  <c r="J5"/>
  <c r="J6"/>
  <c r="J11"/>
  <c r="J12"/>
  <c r="F5"/>
  <c r="F6"/>
  <c r="F11"/>
  <c r="F12"/>
  <c r="P4" i="1"/>
  <c r="L10" i="2"/>
  <c r="L4"/>
  <c r="H10"/>
  <c r="O16"/>
  <c r="K16"/>
  <c r="G16"/>
  <c r="L13"/>
  <c r="H13"/>
  <c r="D13"/>
  <c r="L8"/>
  <c r="L9"/>
  <c r="H8"/>
  <c r="H9"/>
  <c r="D8"/>
  <c r="D9"/>
  <c r="N7"/>
  <c r="J7"/>
  <c r="F7"/>
  <c r="M5"/>
  <c r="M6"/>
  <c r="M11"/>
  <c r="M12"/>
  <c r="I5"/>
  <c r="I6"/>
  <c r="I11"/>
  <c r="I12"/>
  <c r="E5"/>
  <c r="E6"/>
  <c r="E11"/>
  <c r="E12"/>
  <c r="O4"/>
  <c r="O10"/>
  <c r="K4"/>
  <c r="K10"/>
  <c r="G4"/>
  <c r="G10"/>
  <c r="G13"/>
  <c r="M7"/>
  <c r="I7"/>
  <c r="E7"/>
  <c r="L5"/>
  <c r="L6"/>
  <c r="L11"/>
  <c r="L12"/>
  <c r="H5"/>
  <c r="H6"/>
  <c r="H11"/>
  <c r="H12"/>
  <c r="D5"/>
  <c r="D6"/>
  <c r="D11"/>
  <c r="D12"/>
  <c r="N4"/>
  <c r="N10"/>
  <c r="J4"/>
  <c r="J10"/>
  <c r="F4"/>
  <c r="F10"/>
  <c r="I4"/>
  <c r="I10"/>
  <c r="E4"/>
  <c r="E10"/>
  <c r="H4"/>
  <c r="D10"/>
  <c r="D4"/>
  <c r="H45"/>
  <c r="L46"/>
  <c r="G36"/>
  <c r="N46"/>
  <c r="N47"/>
  <c r="D42"/>
  <c r="G21"/>
  <c r="F21"/>
  <c r="K21"/>
  <c r="N68"/>
  <c r="H56"/>
  <c r="H57"/>
  <c r="F47"/>
  <c r="E36"/>
  <c r="E37"/>
  <c r="L47"/>
  <c r="J47"/>
  <c r="E70"/>
  <c r="P72"/>
  <c r="G68"/>
  <c r="P40"/>
  <c r="P11"/>
  <c r="G37"/>
  <c r="P73"/>
  <c r="P60"/>
  <c r="P62"/>
  <c r="P24"/>
  <c r="G35"/>
  <c r="P32"/>
  <c r="O69"/>
  <c r="O70"/>
  <c r="P33"/>
  <c r="L45"/>
  <c r="E46"/>
  <c r="E47"/>
  <c r="I56"/>
  <c r="I57"/>
  <c r="P43"/>
  <c r="P42"/>
  <c r="P16"/>
  <c r="P59"/>
  <c r="P17"/>
  <c r="P26"/>
  <c r="P23"/>
  <c r="P8"/>
  <c r="P63"/>
  <c r="P30"/>
  <c r="P49"/>
  <c r="P66"/>
  <c r="P7"/>
  <c r="P50"/>
  <c r="P27"/>
  <c r="P39"/>
  <c r="P65"/>
  <c r="O56"/>
  <c r="O57"/>
  <c r="K56"/>
  <c r="K57"/>
  <c r="G55"/>
  <c r="E79" i="1"/>
  <c r="L77"/>
  <c r="I45" i="2"/>
  <c r="H36"/>
  <c r="H37"/>
  <c r="G69"/>
  <c r="G70"/>
  <c r="H83" i="1"/>
  <c r="M36" i="2"/>
  <c r="M37"/>
  <c r="E83" i="1"/>
  <c r="E56" i="2"/>
  <c r="E57"/>
  <c r="J35"/>
  <c r="P5"/>
  <c r="K45"/>
  <c r="O35"/>
  <c r="K68"/>
  <c r="I83" i="1"/>
  <c r="L81"/>
  <c r="M56" i="2"/>
  <c r="M57"/>
  <c r="G45"/>
  <c r="N36"/>
  <c r="N37"/>
  <c r="H81" i="1"/>
  <c r="K69" i="2"/>
  <c r="K70"/>
  <c r="I46"/>
  <c r="I47"/>
  <c r="L19"/>
  <c r="G56"/>
  <c r="G57"/>
  <c r="D43"/>
  <c r="D44"/>
  <c r="L35"/>
  <c r="O68"/>
  <c r="M45"/>
  <c r="H46"/>
  <c r="H47"/>
  <c r="F68"/>
  <c r="M46"/>
  <c r="M47"/>
  <c r="M83" i="1"/>
  <c r="M19" i="2"/>
  <c r="N35"/>
  <c r="L69"/>
  <c r="L70"/>
  <c r="H77" i="1"/>
  <c r="I19" i="2"/>
  <c r="O45"/>
  <c r="F35"/>
  <c r="H19"/>
  <c r="O36"/>
  <c r="O37"/>
  <c r="H35"/>
  <c r="M35"/>
  <c r="I79" i="1"/>
  <c r="K36" i="2"/>
  <c r="K37"/>
  <c r="J68"/>
  <c r="I36"/>
  <c r="I37"/>
  <c r="H69"/>
  <c r="H70"/>
  <c r="I69"/>
  <c r="I70"/>
  <c r="L36"/>
  <c r="L37"/>
  <c r="M81" i="1"/>
  <c r="D81"/>
  <c r="M79"/>
  <c r="P61" i="3"/>
  <c r="P46" i="1"/>
  <c r="K35" i="2"/>
  <c r="M68"/>
  <c r="D45"/>
  <c r="D46"/>
  <c r="D47"/>
  <c r="P56" i="1"/>
  <c r="M69" i="2"/>
  <c r="M70"/>
  <c r="D35"/>
  <c r="P45" i="1"/>
  <c r="S45"/>
  <c r="H79"/>
  <c r="J20" i="2"/>
  <c r="J21"/>
  <c r="J82" i="1"/>
  <c r="L79"/>
  <c r="N20" i="2"/>
  <c r="N21"/>
  <c r="N82" i="1"/>
  <c r="P55"/>
  <c r="P55" i="2"/>
  <c r="O79" i="1"/>
  <c r="L83"/>
  <c r="P17"/>
  <c r="P16"/>
  <c r="P18"/>
  <c r="D79"/>
  <c r="D83"/>
  <c r="O19" i="2"/>
  <c r="O81" i="1"/>
  <c r="O77"/>
  <c r="F19" i="2"/>
  <c r="F77" i="1"/>
  <c r="F81"/>
  <c r="N19" i="2"/>
  <c r="N77" i="1"/>
  <c r="N81"/>
  <c r="J79"/>
  <c r="J83"/>
  <c r="J36" i="2"/>
  <c r="J37"/>
  <c r="J69"/>
  <c r="J70"/>
  <c r="J78" i="1"/>
  <c r="E35" i="2"/>
  <c r="E77" i="1"/>
  <c r="E81"/>
  <c r="K83"/>
  <c r="K79"/>
  <c r="Q35"/>
  <c r="P4" i="2"/>
  <c r="P10"/>
  <c r="G19"/>
  <c r="G81" i="1"/>
  <c r="G77"/>
  <c r="N79"/>
  <c r="N83"/>
  <c r="K46" i="2"/>
  <c r="K47"/>
  <c r="K78" i="1"/>
  <c r="K82"/>
  <c r="D56" i="2"/>
  <c r="D57"/>
  <c r="Q56" i="1"/>
  <c r="I20" i="2"/>
  <c r="I21"/>
  <c r="I78" i="1"/>
  <c r="I82"/>
  <c r="F36" i="2"/>
  <c r="F37"/>
  <c r="F78" i="1"/>
  <c r="F82"/>
  <c r="F55" i="2"/>
  <c r="Q55" i="1"/>
  <c r="N69" i="2"/>
  <c r="N70"/>
  <c r="N78" i="1"/>
  <c r="H20" i="2"/>
  <c r="H21"/>
  <c r="H78" i="1"/>
  <c r="H82"/>
  <c r="Q16"/>
  <c r="P57"/>
  <c r="K19" i="2"/>
  <c r="K77" i="1"/>
  <c r="K81"/>
  <c r="J19" i="2"/>
  <c r="J77" i="1"/>
  <c r="J81"/>
  <c r="D68" i="2"/>
  <c r="Q68" i="1"/>
  <c r="P68"/>
  <c r="P70"/>
  <c r="P69"/>
  <c r="D20" i="2"/>
  <c r="D21"/>
  <c r="Q17" i="1"/>
  <c r="D78"/>
  <c r="D82"/>
  <c r="O83"/>
  <c r="Q46"/>
  <c r="T46"/>
  <c r="Q45"/>
  <c r="T45"/>
  <c r="M77"/>
  <c r="D36" i="2"/>
  <c r="D37"/>
  <c r="Q36" i="1"/>
  <c r="D19" i="2"/>
  <c r="G46"/>
  <c r="G47"/>
  <c r="G78" i="1"/>
  <c r="G82"/>
  <c r="O46" i="2"/>
  <c r="O47"/>
  <c r="O78" i="1"/>
  <c r="O82"/>
  <c r="E20" i="2"/>
  <c r="E21"/>
  <c r="E82" i="1"/>
  <c r="E78"/>
  <c r="M20" i="2"/>
  <c r="M21"/>
  <c r="M82" i="1"/>
  <c r="M78"/>
  <c r="F79"/>
  <c r="F83"/>
  <c r="P29" i="2"/>
  <c r="I35"/>
  <c r="I77" i="1"/>
  <c r="I81"/>
  <c r="J55" i="2"/>
  <c r="F69"/>
  <c r="F70"/>
  <c r="Q69" i="1"/>
  <c r="D69" i="2"/>
  <c r="D70"/>
  <c r="L20"/>
  <c r="L21"/>
  <c r="L78" i="1"/>
  <c r="L82"/>
  <c r="P36"/>
  <c r="P37"/>
  <c r="P35"/>
  <c r="S47"/>
  <c r="G79"/>
  <c r="G83"/>
  <c r="D77"/>
  <c r="M81" i="2"/>
  <c r="M83"/>
  <c r="M82"/>
  <c r="E78"/>
  <c r="I78"/>
  <c r="H82"/>
  <c r="P19"/>
  <c r="P20"/>
  <c r="Q82" i="1"/>
  <c r="Q78"/>
  <c r="H77" i="2"/>
  <c r="H79"/>
  <c r="H81"/>
  <c r="H83"/>
  <c r="I77"/>
  <c r="I79"/>
  <c r="P45"/>
  <c r="P46"/>
  <c r="P36"/>
  <c r="P68"/>
  <c r="P35"/>
  <c r="P69"/>
  <c r="P56"/>
  <c r="L77"/>
  <c r="L79"/>
  <c r="E77"/>
  <c r="E79"/>
  <c r="I82"/>
  <c r="E82"/>
  <c r="E81"/>
  <c r="E83"/>
  <c r="L81"/>
  <c r="L83"/>
  <c r="M78"/>
  <c r="S46" i="1"/>
  <c r="H78" i="2"/>
  <c r="Q77" i="1"/>
  <c r="L78" i="2"/>
  <c r="O78"/>
  <c r="M77"/>
  <c r="M79"/>
  <c r="Q81" i="1"/>
  <c r="L82" i="2"/>
  <c r="O77"/>
  <c r="O79"/>
  <c r="F77"/>
  <c r="F79"/>
  <c r="F78"/>
  <c r="G81"/>
  <c r="G83"/>
  <c r="G82"/>
  <c r="K78"/>
  <c r="K77"/>
  <c r="K79"/>
  <c r="G78"/>
  <c r="G77"/>
  <c r="G79"/>
  <c r="O81"/>
  <c r="O83"/>
  <c r="O82"/>
  <c r="K81"/>
  <c r="K83"/>
  <c r="K82"/>
  <c r="D82"/>
  <c r="D81"/>
  <c r="D83"/>
  <c r="P81" i="1"/>
  <c r="P82"/>
  <c r="P83"/>
  <c r="F81" i="2"/>
  <c r="F83"/>
  <c r="F82"/>
  <c r="I81"/>
  <c r="I83"/>
  <c r="N81"/>
  <c r="N83"/>
  <c r="N82"/>
  <c r="J81"/>
  <c r="J83"/>
  <c r="J82"/>
  <c r="D77"/>
  <c r="D79"/>
  <c r="D78"/>
  <c r="P78" i="1"/>
  <c r="P77"/>
  <c r="P79"/>
  <c r="N77" i="2"/>
  <c r="N79"/>
  <c r="N78"/>
  <c r="J78"/>
  <c r="J77"/>
  <c r="J79"/>
  <c r="P82"/>
  <c r="P78"/>
  <c r="P77"/>
  <c r="P81"/>
</calcChain>
</file>

<file path=xl/sharedStrings.xml><?xml version="1.0" encoding="utf-8"?>
<sst xmlns="http://schemas.openxmlformats.org/spreadsheetml/2006/main" count="639" uniqueCount="103">
  <si>
    <t>戸塚店</t>
  </si>
  <si>
    <t>項　目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</si>
  <si>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</si>
  <si>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</si>
  <si>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</si>
  <si>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</si>
  <si>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</si>
  <si>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</si>
  <si>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</si>
  <si>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</si>
  <si>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</si>
  <si>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</si>
  <si>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</si>
  <si>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</si>
  <si>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中間累計</t>
  </si>
  <si>
    <t>年間集計</t>
  </si>
  <si>
    <t>松尾社長</t>
  </si>
  <si>
    <t>前年実績</t>
  </si>
  <si>
    <t>目標金額</t>
  </si>
  <si>
    <t>販売実績</t>
  </si>
  <si>
    <t>高谷社員</t>
  </si>
  <si>
    <t>松尾社員</t>
  </si>
  <si>
    <t>佐藤主任</t>
  </si>
  <si>
    <t>店　売</t>
  </si>
  <si>
    <t>店　計</t>
  </si>
  <si>
    <t>三ッ境店</t>
  </si>
  <si>
    <t>井林社長</t>
  </si>
  <si>
    <t>井林誠社員</t>
  </si>
  <si>
    <t>島崎社員</t>
  </si>
  <si>
    <t>（鶴ヶ峰店）</t>
  </si>
  <si>
    <t>鶴ヶ峰店</t>
  </si>
  <si>
    <t>大石社長</t>
  </si>
  <si>
    <t>ヤヨイダイ</t>
  </si>
  <si>
    <t>中丸社長</t>
  </si>
  <si>
    <t>稲垣社員</t>
  </si>
  <si>
    <t>ソトカワ</t>
  </si>
  <si>
    <t>外川社長</t>
  </si>
  <si>
    <t>外川社員</t>
  </si>
  <si>
    <t>めいせい</t>
  </si>
  <si>
    <t>鈴木社長</t>
  </si>
  <si>
    <t xml:space="preserve"> </t>
  </si>
  <si>
    <t>６店合計</t>
  </si>
  <si>
    <t>３店合計</t>
  </si>
  <si>
    <r>
      <t>前年対比：当月実売/前年実売　　　</t>
    </r>
    <r>
      <rPr>
        <b/>
        <sz val="11"/>
        <color indexed="60"/>
        <rFont val="ＭＳ Ｐゴシック"/>
        <family val="3"/>
        <charset val="128"/>
      </rPr>
      <t>目標対比：当月実売/本年目標</t>
    </r>
    <r>
      <rPr>
        <b/>
        <sz val="11"/>
        <color indexed="12"/>
        <rFont val="ＭＳ Ｐゴシック"/>
        <family val="3"/>
        <charset val="128"/>
      </rPr>
      <t>　　　</t>
    </r>
    <r>
      <rPr>
        <b/>
        <sz val="11"/>
        <color indexed="53"/>
        <rFont val="ＭＳ Ｐゴシック"/>
        <family val="3"/>
        <charset val="128"/>
      </rPr>
      <t>累計対比：実売累計/目標累計</t>
    </r>
  </si>
  <si>
    <t>累計前年対比</t>
  </si>
  <si>
    <t>前年対比</t>
  </si>
  <si>
    <t>目標対比</t>
  </si>
  <si>
    <t>累計対比</t>
  </si>
  <si>
    <t>表記数値</t>
  </si>
  <si>
    <r>
      <t>各月の全店集計より実績を（</t>
    </r>
    <r>
      <rPr>
        <sz val="20"/>
        <color indexed="10"/>
        <rFont val="MeiryoKe_PGothic"/>
        <family val="3"/>
        <charset val="128"/>
      </rPr>
      <t>値　Copy</t>
    </r>
    <r>
      <rPr>
        <sz val="20"/>
        <color indexed="12"/>
        <rFont val="MeiryoKe_PGothic"/>
        <family val="3"/>
        <charset val="128"/>
      </rPr>
      <t>）で貼付けする。</t>
    </r>
  </si>
  <si>
    <t>店</t>
  </si>
  <si>
    <t>氏　名</t>
  </si>
  <si>
    <t>実績</t>
  </si>
  <si>
    <t>TOTAL</t>
  </si>
  <si>
    <t>合　計</t>
  </si>
  <si>
    <t>三ツ境店</t>
  </si>
  <si>
    <t>井林誠店長</t>
  </si>
  <si>
    <t>(鶴ケ峰店）</t>
  </si>
  <si>
    <t>中村社員</t>
  </si>
  <si>
    <t>めいせい電器</t>
  </si>
  <si>
    <t>Total</t>
  </si>
  <si>
    <r>
      <t>本年度目標</t>
    </r>
    <r>
      <rPr>
        <sz val="20"/>
        <color indexed="12"/>
        <rFont val="MeiryoKe_PGothic"/>
        <family val="3"/>
        <charset val="128"/>
      </rPr>
      <t>　　　※各店・本年度目標金額を入力して下さい。</t>
    </r>
  </si>
  <si>
    <t>目標</t>
  </si>
  <si>
    <t>前年度実績</t>
  </si>
  <si>
    <r>
      <t>①</t>
    </r>
    <r>
      <rPr>
        <sz val="11"/>
        <rFont val="ＭＳ Ｐゴシック"/>
        <family val="3"/>
        <charset val="128"/>
      </rPr>
      <t>Ｚ集計の目標・実績をここへ　</t>
    </r>
    <r>
      <rPr>
        <b/>
        <sz val="11"/>
        <color indexed="10"/>
        <rFont val="ＭＳ Ｐゴシック"/>
        <family val="3"/>
        <charset val="128"/>
      </rPr>
      <t xml:space="preserve">値 </t>
    </r>
    <r>
      <rPr>
        <sz val="11"/>
        <rFont val="ＭＳ Ｐゴシック"/>
        <family val="3"/>
        <charset val="128"/>
      </rPr>
      <t>コピーをする</t>
    </r>
  </si>
  <si>
    <r>
      <t>②</t>
    </r>
    <r>
      <rPr>
        <sz val="11"/>
        <rFont val="ＭＳ Ｐゴシック"/>
        <family val="3"/>
        <charset val="128"/>
      </rPr>
      <t>年月から下を　</t>
    </r>
    <r>
      <rPr>
        <b/>
        <sz val="11"/>
        <color indexed="57"/>
        <rFont val="ＭＳ Ｐゴシック"/>
        <family val="3"/>
        <charset val="128"/>
      </rPr>
      <t xml:space="preserve">data入力 </t>
    </r>
    <r>
      <rPr>
        <sz val="11"/>
        <rFont val="ＭＳ Ｐゴシック"/>
        <family val="3"/>
        <charset val="128"/>
      </rPr>
      <t xml:space="preserve">Sheet へ </t>
    </r>
    <r>
      <rPr>
        <b/>
        <sz val="11"/>
        <color indexed="10"/>
        <rFont val="ＭＳ Ｐゴシック"/>
        <family val="3"/>
        <charset val="128"/>
      </rPr>
      <t>値</t>
    </r>
    <r>
      <rPr>
        <sz val="11"/>
        <rFont val="ＭＳ Ｐゴシック"/>
        <family val="3"/>
        <charset val="128"/>
      </rPr>
      <t xml:space="preserve"> コピーをする</t>
    </r>
  </si>
  <si>
    <r>
      <t xml:space="preserve">  　　　　　　③</t>
    </r>
    <r>
      <rPr>
        <sz val="12"/>
        <rFont val="ＭＳ Ｐゴシック"/>
        <family val="3"/>
        <charset val="128"/>
      </rPr>
      <t>コピー後　</t>
    </r>
    <r>
      <rPr>
        <b/>
        <sz val="12"/>
        <color indexed="21"/>
        <rFont val="ＭＳ Ｐゴシック"/>
        <family val="3"/>
        <charset val="128"/>
      </rPr>
      <t>data入力</t>
    </r>
    <r>
      <rPr>
        <sz val="12"/>
        <rFont val="ＭＳ Ｐゴシック"/>
        <family val="3"/>
        <charset val="128"/>
      </rPr>
      <t xml:space="preserve"> Sheet の</t>
    </r>
    <r>
      <rPr>
        <b/>
        <sz val="12"/>
        <color indexed="48"/>
        <rFont val="ＭＳ Ｐゴシック"/>
        <family val="3"/>
        <charset val="128"/>
      </rPr>
      <t>計算式を直す</t>
    </r>
  </si>
  <si>
    <t>万</t>
  </si>
  <si>
    <t>目標</t>
    <rPh sb="0" eb="2">
      <t>モクヒョウ</t>
    </rPh>
    <phoneticPr fontId="3"/>
  </si>
  <si>
    <t>目標</t>
    <rPh sb="0" eb="2">
      <t>モクヒョウ</t>
    </rPh>
    <phoneticPr fontId="1"/>
  </si>
  <si>
    <t>実績</t>
    <rPh sb="0" eb="2">
      <t>ジッセキ</t>
    </rPh>
    <phoneticPr fontId="1"/>
  </si>
  <si>
    <t>2202</t>
    <phoneticPr fontId="3"/>
  </si>
  <si>
    <t>2203</t>
    <phoneticPr fontId="3"/>
  </si>
  <si>
    <t>2204</t>
    <phoneticPr fontId="3"/>
  </si>
  <si>
    <t>2205</t>
    <phoneticPr fontId="3"/>
  </si>
  <si>
    <t>2206</t>
    <phoneticPr fontId="3"/>
  </si>
  <si>
    <t>2207</t>
    <phoneticPr fontId="3"/>
  </si>
  <si>
    <t>2208</t>
    <phoneticPr fontId="3"/>
  </si>
  <si>
    <t>2209</t>
    <phoneticPr fontId="3"/>
  </si>
  <si>
    <t>大輝社員</t>
    <rPh sb="0" eb="2">
      <t>ダイキ</t>
    </rPh>
    <rPh sb="2" eb="4">
      <t>シャイン</t>
    </rPh>
    <phoneticPr fontId="3"/>
  </si>
  <si>
    <t>2110</t>
  </si>
  <si>
    <t>2111</t>
  </si>
  <si>
    <t>井林大輝</t>
    <rPh sb="0" eb="4">
      <t>イバヤシダイキ</t>
    </rPh>
    <phoneticPr fontId="3"/>
  </si>
  <si>
    <t>2112</t>
  </si>
  <si>
    <t>2201</t>
  </si>
  <si>
    <t>２０２2年度</t>
    <phoneticPr fontId="3"/>
  </si>
  <si>
    <t>2211</t>
  </si>
  <si>
    <t>2212</t>
  </si>
  <si>
    <t>2301</t>
    <phoneticPr fontId="3"/>
  </si>
  <si>
    <t>2302</t>
  </si>
  <si>
    <t>2303</t>
  </si>
  <si>
    <t>2304</t>
  </si>
  <si>
    <t>2305</t>
  </si>
  <si>
    <t>2306</t>
  </si>
  <si>
    <t>2307</t>
  </si>
  <si>
    <t>2308</t>
  </si>
  <si>
    <t>2309</t>
  </si>
  <si>
    <t>2210</t>
  </si>
  <si>
    <t>２０２3年度</t>
    <phoneticPr fontId="3"/>
  </si>
  <si>
    <t>２０２３年度</t>
    <phoneticPr fontId="3"/>
  </si>
  <si>
    <t>2306</t>
    <phoneticPr fontId="3"/>
  </si>
  <si>
    <t>２０２３年度販売計画</t>
    <phoneticPr fontId="3"/>
  </si>
  <si>
    <t>三ツ境店</t>
    <phoneticPr fontId="3"/>
  </si>
</sst>
</file>

<file path=xl/styles.xml><?xml version="1.0" encoding="utf-8"?>
<styleSheet xmlns="http://schemas.openxmlformats.org/spreadsheetml/2006/main">
  <numFmts count="4">
    <numFmt numFmtId="176" formatCode="0.0%"/>
    <numFmt numFmtId="177" formatCode="#,##0_ "/>
    <numFmt numFmtId="178" formatCode="#,##0_);[Red]\(#,##0\)"/>
    <numFmt numFmtId="179" formatCode="0_ "/>
  </numFmts>
  <fonts count="6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2"/>
      <color indexed="21"/>
      <name val="ＭＳ Ｐゴシック"/>
      <family val="3"/>
      <charset val="128"/>
    </font>
    <font>
      <b/>
      <sz val="12"/>
      <color indexed="4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Ke_PGothic"/>
      <family val="3"/>
      <charset val="128"/>
    </font>
    <font>
      <sz val="11"/>
      <name val="MeiryoKe_PGothic"/>
      <family val="3"/>
      <charset val="128"/>
    </font>
    <font>
      <b/>
      <sz val="11"/>
      <name val="MeiryoKe_PGothic"/>
      <family val="3"/>
      <charset val="128"/>
    </font>
    <font>
      <sz val="11"/>
      <color indexed="8"/>
      <name val="MeiryoKe_PGothic"/>
      <family val="3"/>
      <charset val="128"/>
    </font>
    <font>
      <sz val="11"/>
      <color indexed="12"/>
      <name val="MeiryoKe_PGothic"/>
      <family val="3"/>
      <charset val="128"/>
    </font>
    <font>
      <b/>
      <sz val="10"/>
      <name val="MeiryoKe_PGothic"/>
      <family val="3"/>
      <charset val="128"/>
    </font>
    <font>
      <sz val="11"/>
      <color indexed="10"/>
      <name val="MeiryoKe_PGothic"/>
      <family val="3"/>
      <charset val="128"/>
    </font>
    <font>
      <sz val="20"/>
      <color indexed="10"/>
      <name val="MeiryoKe_PGothic"/>
      <family val="3"/>
      <charset val="128"/>
    </font>
    <font>
      <sz val="20"/>
      <color indexed="12"/>
      <name val="MeiryoKe_PGothic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9"/>
      <name val="MeiryoKe_PGothic"/>
      <family val="3"/>
      <charset val="128"/>
    </font>
    <font>
      <sz val="10"/>
      <color indexed="4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12"/>
      <name val="MeiryoKe_PGothic"/>
      <family val="3"/>
      <charset val="128"/>
    </font>
    <font>
      <b/>
      <sz val="18"/>
      <color indexed="9"/>
      <name val="MeiryoKe_PGothic"/>
      <family val="3"/>
      <charset val="128"/>
    </font>
    <font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8"/>
      <name val="MeiryoKe_PGothic"/>
      <family val="3"/>
      <charset val="128"/>
    </font>
    <font>
      <sz val="10"/>
      <color indexed="6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/>
      <diagonal/>
    </border>
    <border>
      <left style="double">
        <color indexed="18"/>
      </left>
      <right style="thin">
        <color indexed="18"/>
      </right>
      <top/>
      <bottom/>
      <diagonal/>
    </border>
    <border>
      <left style="double">
        <color indexed="18"/>
      </left>
      <right style="thin">
        <color indexed="18"/>
      </right>
      <top/>
      <bottom style="double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20" borderId="1" applyNumberFormat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54" fillId="7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7" borderId="4" applyNumberFormat="0" applyAlignment="0" applyProtection="0">
      <alignment vertical="center"/>
    </xf>
    <xf numFmtId="0" fontId="50" fillId="4" borderId="0" applyNumberFormat="0" applyBorder="0" applyAlignment="0" applyProtection="0">
      <alignment vertical="center"/>
    </xf>
  </cellStyleXfs>
  <cellXfs count="232">
    <xf numFmtId="0" fontId="0" fillId="0" borderId="0" xfId="0"/>
    <xf numFmtId="177" fontId="4" fillId="0" borderId="0" xfId="0" applyNumberFormat="1" applyFont="1"/>
    <xf numFmtId="0" fontId="5" fillId="23" borderId="10" xfId="0" applyFont="1" applyFill="1" applyBorder="1" applyAlignment="1">
      <alignment vertical="center"/>
    </xf>
    <xf numFmtId="177" fontId="7" fillId="0" borderId="0" xfId="0" applyNumberFormat="1" applyFont="1"/>
    <xf numFmtId="177" fontId="6" fillId="0" borderId="0" xfId="0" applyNumberFormat="1" applyFont="1"/>
    <xf numFmtId="177" fontId="8" fillId="24" borderId="11" xfId="0" applyNumberFormat="1" applyFont="1" applyFill="1" applyBorder="1" applyAlignment="1">
      <alignment horizontal="center"/>
    </xf>
    <xf numFmtId="177" fontId="8" fillId="24" borderId="12" xfId="0" applyNumberFormat="1" applyFont="1" applyFill="1" applyBorder="1" applyAlignment="1">
      <alignment horizontal="center"/>
    </xf>
    <xf numFmtId="177" fontId="9" fillId="25" borderId="12" xfId="0" applyNumberFormat="1" applyFont="1" applyFill="1" applyBorder="1" applyAlignment="1">
      <alignment horizontal="center"/>
    </xf>
    <xf numFmtId="0" fontId="8" fillId="24" borderId="13" xfId="0" applyFont="1" applyFill="1" applyBorder="1" applyAlignment="1">
      <alignment horizontal="center"/>
    </xf>
    <xf numFmtId="177" fontId="9" fillId="0" borderId="0" xfId="0" applyNumberFormat="1" applyFont="1"/>
    <xf numFmtId="177" fontId="10" fillId="0" borderId="14" xfId="0" applyNumberFormat="1" applyFont="1" applyBorder="1" applyAlignment="1">
      <alignment horizontal="center"/>
    </xf>
    <xf numFmtId="177" fontId="11" fillId="0" borderId="14" xfId="0" applyNumberFormat="1" applyFont="1" applyBorder="1"/>
    <xf numFmtId="177" fontId="11" fillId="0" borderId="15" xfId="0" applyNumberFormat="1" applyFont="1" applyBorder="1"/>
    <xf numFmtId="177" fontId="12" fillId="0" borderId="0" xfId="0" applyNumberFormat="1" applyFont="1"/>
    <xf numFmtId="177" fontId="13" fillId="0" borderId="14" xfId="0" applyNumberFormat="1" applyFont="1" applyBorder="1" applyAlignment="1">
      <alignment horizontal="center"/>
    </xf>
    <xf numFmtId="177" fontId="14" fillId="0" borderId="14" xfId="0" applyNumberFormat="1" applyFont="1" applyBorder="1"/>
    <xf numFmtId="177" fontId="14" fillId="0" borderId="15" xfId="0" applyNumberFormat="1" applyFont="1" applyBorder="1"/>
    <xf numFmtId="177" fontId="15" fillId="0" borderId="0" xfId="0" applyNumberFormat="1" applyFont="1"/>
    <xf numFmtId="177" fontId="6" fillId="25" borderId="14" xfId="0" applyNumberFormat="1" applyFont="1" applyFill="1" applyBorder="1" applyAlignment="1">
      <alignment horizontal="center"/>
    </xf>
    <xf numFmtId="177" fontId="16" fillId="25" borderId="14" xfId="0" applyNumberFormat="1" applyFont="1" applyFill="1" applyBorder="1"/>
    <xf numFmtId="177" fontId="16" fillId="0" borderId="15" xfId="0" applyNumberFormat="1" applyFont="1" applyBorder="1"/>
    <xf numFmtId="177" fontId="17" fillId="0" borderId="0" xfId="0" applyNumberFormat="1" applyFont="1"/>
    <xf numFmtId="177" fontId="6" fillId="25" borderId="16" xfId="0" applyNumberFormat="1" applyFont="1" applyFill="1" applyBorder="1" applyAlignment="1">
      <alignment horizontal="center"/>
    </xf>
    <xf numFmtId="177" fontId="16" fillId="25" borderId="16" xfId="0" applyNumberFormat="1" applyFont="1" applyFill="1" applyBorder="1"/>
    <xf numFmtId="177" fontId="16" fillId="26" borderId="16" xfId="0" applyNumberFormat="1" applyFont="1" applyFill="1" applyBorder="1"/>
    <xf numFmtId="177" fontId="16" fillId="0" borderId="17" xfId="0" applyNumberFormat="1" applyFont="1" applyBorder="1"/>
    <xf numFmtId="0" fontId="9" fillId="24" borderId="12" xfId="0" applyFont="1" applyFill="1" applyBorder="1" applyAlignment="1">
      <alignment horizontal="center"/>
    </xf>
    <xf numFmtId="0" fontId="8" fillId="27" borderId="11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8" fillId="27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11" fillId="0" borderId="14" xfId="0" applyNumberFormat="1" applyFont="1" applyBorder="1"/>
    <xf numFmtId="0" fontId="13" fillId="0" borderId="14" xfId="0" applyFont="1" applyBorder="1" applyAlignment="1">
      <alignment horizontal="center"/>
    </xf>
    <xf numFmtId="3" fontId="14" fillId="0" borderId="14" xfId="0" applyNumberFormat="1" applyFont="1" applyBorder="1"/>
    <xf numFmtId="0" fontId="6" fillId="25" borderId="14" xfId="0" applyFont="1" applyFill="1" applyBorder="1" applyAlignment="1">
      <alignment horizontal="center"/>
    </xf>
    <xf numFmtId="3" fontId="16" fillId="25" borderId="14" xfId="0" applyNumberFormat="1" applyFont="1" applyFill="1" applyBorder="1"/>
    <xf numFmtId="0" fontId="6" fillId="0" borderId="14" xfId="0" applyFont="1" applyBorder="1" applyAlignment="1">
      <alignment horizontal="center"/>
    </xf>
    <xf numFmtId="3" fontId="16" fillId="0" borderId="14" xfId="0" applyNumberFormat="1" applyFont="1" applyBorder="1"/>
    <xf numFmtId="177" fontId="18" fillId="0" borderId="14" xfId="0" applyNumberFormat="1" applyFont="1" applyBorder="1"/>
    <xf numFmtId="177" fontId="15" fillId="0" borderId="14" xfId="0" applyNumberFormat="1" applyFont="1" applyBorder="1"/>
    <xf numFmtId="0" fontId="6" fillId="25" borderId="16" xfId="0" applyFont="1" applyFill="1" applyBorder="1" applyAlignment="1">
      <alignment horizontal="center"/>
    </xf>
    <xf numFmtId="3" fontId="16" fillId="25" borderId="16" xfId="0" applyNumberFormat="1" applyFont="1" applyFill="1" applyBorder="1"/>
    <xf numFmtId="0" fontId="12" fillId="0" borderId="0" xfId="0" applyFont="1"/>
    <xf numFmtId="0" fontId="8" fillId="28" borderId="11" xfId="0" applyFont="1" applyFill="1" applyBorder="1" applyAlignment="1">
      <alignment horizontal="center"/>
    </xf>
    <xf numFmtId="0" fontId="8" fillId="28" borderId="12" xfId="0" applyFont="1" applyFill="1" applyBorder="1" applyAlignment="1">
      <alignment horizontal="center"/>
    </xf>
    <xf numFmtId="0" fontId="8" fillId="28" borderId="13" xfId="0" applyFont="1" applyFill="1" applyBorder="1" applyAlignment="1">
      <alignment horizontal="center"/>
    </xf>
    <xf numFmtId="177" fontId="16" fillId="29" borderId="16" xfId="0" applyNumberFormat="1" applyFont="1" applyFill="1" applyBorder="1"/>
    <xf numFmtId="177" fontId="8" fillId="28" borderId="12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176" fontId="4" fillId="0" borderId="0" xfId="0" applyNumberFormat="1" applyFont="1"/>
    <xf numFmtId="0" fontId="20" fillId="0" borderId="0" xfId="0" applyFont="1"/>
    <xf numFmtId="0" fontId="8" fillId="24" borderId="11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6" fillId="26" borderId="13" xfId="0" applyFont="1" applyFill="1" applyBorder="1" applyAlignment="1">
      <alignment horizontal="center"/>
    </xf>
    <xf numFmtId="176" fontId="10" fillId="0" borderId="14" xfId="0" applyNumberFormat="1" applyFont="1" applyBorder="1"/>
    <xf numFmtId="176" fontId="10" fillId="0" borderId="15" xfId="0" applyNumberFormat="1" applyFont="1" applyBorder="1"/>
    <xf numFmtId="176" fontId="13" fillId="0" borderId="14" xfId="0" applyNumberFormat="1" applyFont="1" applyBorder="1"/>
    <xf numFmtId="176" fontId="13" fillId="0" borderId="15" xfId="0" applyNumberFormat="1" applyFont="1" applyBorder="1"/>
    <xf numFmtId="176" fontId="6" fillId="25" borderId="14" xfId="0" applyNumberFormat="1" applyFont="1" applyFill="1" applyBorder="1"/>
    <xf numFmtId="0" fontId="4" fillId="25" borderId="15" xfId="0" applyFont="1" applyFill="1" applyBorder="1"/>
    <xf numFmtId="0" fontId="6" fillId="25" borderId="18" xfId="0" applyFont="1" applyFill="1" applyBorder="1" applyAlignment="1">
      <alignment horizontal="center"/>
    </xf>
    <xf numFmtId="176" fontId="6" fillId="25" borderId="18" xfId="0" applyNumberFormat="1" applyFont="1" applyFill="1" applyBorder="1"/>
    <xf numFmtId="0" fontId="4" fillId="25" borderId="19" xfId="0" applyFont="1" applyFill="1" applyBorder="1"/>
    <xf numFmtId="176" fontId="6" fillId="25" borderId="15" xfId="0" applyNumberFormat="1" applyFont="1" applyFill="1" applyBorder="1"/>
    <xf numFmtId="176" fontId="6" fillId="25" borderId="16" xfId="0" applyNumberFormat="1" applyFont="1" applyFill="1" applyBorder="1"/>
    <xf numFmtId="0" fontId="4" fillId="25" borderId="17" xfId="0" applyFont="1" applyFill="1" applyBorder="1"/>
    <xf numFmtId="0" fontId="8" fillId="24" borderId="20" xfId="0" applyFont="1" applyFill="1" applyBorder="1" applyAlignment="1">
      <alignment horizontal="center"/>
    </xf>
    <xf numFmtId="0" fontId="8" fillId="24" borderId="21" xfId="0" applyFont="1" applyFill="1" applyBorder="1" applyAlignment="1">
      <alignment horizontal="center"/>
    </xf>
    <xf numFmtId="0" fontId="6" fillId="26" borderId="22" xfId="0" applyFont="1" applyFill="1" applyBorder="1" applyAlignment="1">
      <alignment horizontal="center"/>
    </xf>
    <xf numFmtId="0" fontId="8" fillId="27" borderId="20" xfId="0" applyFont="1" applyFill="1" applyBorder="1" applyAlignment="1">
      <alignment horizontal="center"/>
    </xf>
    <xf numFmtId="0" fontId="8" fillId="27" borderId="21" xfId="0" applyFont="1" applyFill="1" applyBorder="1" applyAlignment="1">
      <alignment horizontal="center"/>
    </xf>
    <xf numFmtId="176" fontId="13" fillId="27" borderId="14" xfId="0" applyNumberFormat="1" applyFont="1" applyFill="1" applyBorder="1"/>
    <xf numFmtId="176" fontId="13" fillId="27" borderId="15" xfId="0" applyNumberFormat="1" applyFont="1" applyFill="1" applyBorder="1"/>
    <xf numFmtId="0" fontId="15" fillId="0" borderId="0" xfId="0" applyFont="1"/>
    <xf numFmtId="0" fontId="10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25" borderId="2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0" xfId="0" applyFont="1"/>
    <xf numFmtId="178" fontId="17" fillId="0" borderId="28" xfId="0" applyNumberFormat="1" applyFont="1" applyBorder="1"/>
    <xf numFmtId="0" fontId="17" fillId="0" borderId="0" xfId="0" applyFont="1"/>
    <xf numFmtId="177" fontId="16" fillId="0" borderId="29" xfId="0" applyNumberFormat="1" applyFont="1" applyBorder="1"/>
    <xf numFmtId="178" fontId="17" fillId="0" borderId="29" xfId="0" applyNumberFormat="1" applyFont="1" applyBorder="1"/>
    <xf numFmtId="0" fontId="4" fillId="25" borderId="28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49" fontId="27" fillId="0" borderId="0" xfId="0" applyNumberFormat="1" applyFont="1" applyAlignment="1">
      <alignment horizontal="center"/>
    </xf>
    <xf numFmtId="0" fontId="28" fillId="0" borderId="0" xfId="0" applyFont="1"/>
    <xf numFmtId="177" fontId="12" fillId="0" borderId="28" xfId="0" applyNumberFormat="1" applyFont="1" applyBorder="1" applyAlignment="1">
      <alignment vertical="center"/>
    </xf>
    <xf numFmtId="176" fontId="12" fillId="0" borderId="0" xfId="0" applyNumberFormat="1" applyFont="1"/>
    <xf numFmtId="178" fontId="17" fillId="27" borderId="28" xfId="0" applyNumberFormat="1" applyFont="1" applyFill="1" applyBorder="1"/>
    <xf numFmtId="177" fontId="30" fillId="0" borderId="28" xfId="0" applyNumberFormat="1" applyFont="1" applyBorder="1" applyAlignment="1">
      <alignment vertical="center"/>
    </xf>
    <xf numFmtId="0" fontId="30" fillId="0" borderId="0" xfId="0" applyFont="1"/>
    <xf numFmtId="0" fontId="29" fillId="24" borderId="28" xfId="0" applyFont="1" applyFill="1" applyBorder="1" applyAlignment="1">
      <alignment horizontal="center"/>
    </xf>
    <xf numFmtId="0" fontId="32" fillId="0" borderId="28" xfId="0" applyFont="1" applyBorder="1"/>
    <xf numFmtId="178" fontId="30" fillId="0" borderId="28" xfId="0" applyNumberFormat="1" applyFont="1" applyBorder="1"/>
    <xf numFmtId="0" fontId="32" fillId="0" borderId="28" xfId="0" applyFont="1" applyBorder="1" applyAlignment="1">
      <alignment horizontal="center"/>
    </xf>
    <xf numFmtId="0" fontId="33" fillId="27" borderId="28" xfId="0" applyFont="1" applyFill="1" applyBorder="1" applyAlignment="1">
      <alignment horizontal="center"/>
    </xf>
    <xf numFmtId="178" fontId="30" fillId="27" borderId="28" xfId="0" applyNumberFormat="1" applyFont="1" applyFill="1" applyBorder="1"/>
    <xf numFmtId="0" fontId="32" fillId="0" borderId="28" xfId="0" applyFont="1" applyBorder="1" applyAlignment="1">
      <alignment horizontal="left"/>
    </xf>
    <xf numFmtId="0" fontId="30" fillId="0" borderId="0" xfId="0" applyFont="1" applyAlignment="1">
      <alignment horizontal="center" vertical="center" wrapText="1"/>
    </xf>
    <xf numFmtId="178" fontId="30" fillId="0" borderId="0" xfId="0" applyNumberFormat="1" applyFont="1"/>
    <xf numFmtId="177" fontId="30" fillId="0" borderId="28" xfId="0" applyNumberFormat="1" applyFont="1" applyBorder="1"/>
    <xf numFmtId="177" fontId="32" fillId="0" borderId="29" xfId="0" applyNumberFormat="1" applyFont="1" applyBorder="1"/>
    <xf numFmtId="178" fontId="32" fillId="0" borderId="28" xfId="0" applyNumberFormat="1" applyFont="1" applyBorder="1"/>
    <xf numFmtId="177" fontId="32" fillId="0" borderId="28" xfId="0" applyNumberFormat="1" applyFont="1" applyBorder="1"/>
    <xf numFmtId="178" fontId="30" fillId="0" borderId="29" xfId="0" applyNumberFormat="1" applyFont="1" applyBorder="1"/>
    <xf numFmtId="177" fontId="30" fillId="0" borderId="28" xfId="0" applyNumberFormat="1" applyFont="1" applyBorder="1" applyAlignment="1">
      <alignment horizontal="right" vertical="center"/>
    </xf>
    <xf numFmtId="178" fontId="30" fillId="30" borderId="30" xfId="0" applyNumberFormat="1" applyFont="1" applyFill="1" applyBorder="1"/>
    <xf numFmtId="3" fontId="32" fillId="0" borderId="28" xfId="0" applyNumberFormat="1" applyFont="1" applyBorder="1"/>
    <xf numFmtId="178" fontId="30" fillId="24" borderId="28" xfId="0" applyNumberFormat="1" applyFont="1" applyFill="1" applyBorder="1"/>
    <xf numFmtId="178" fontId="30" fillId="25" borderId="31" xfId="0" applyNumberFormat="1" applyFont="1" applyFill="1" applyBorder="1"/>
    <xf numFmtId="0" fontId="30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35" xfId="0" applyFont="1" applyBorder="1"/>
    <xf numFmtId="0" fontId="30" fillId="0" borderId="36" xfId="0" applyFont="1" applyBorder="1"/>
    <xf numFmtId="14" fontId="35" fillId="0" borderId="36" xfId="0" applyNumberFormat="1" applyFont="1" applyBorder="1"/>
    <xf numFmtId="0" fontId="30" fillId="0" borderId="37" xfId="0" applyFont="1" applyBorder="1"/>
    <xf numFmtId="0" fontId="30" fillId="0" borderId="38" xfId="0" applyFont="1" applyBorder="1" applyAlignment="1">
      <alignment horizontal="center" vertical="center" wrapText="1"/>
    </xf>
    <xf numFmtId="178" fontId="30" fillId="0" borderId="38" xfId="0" applyNumberFormat="1" applyFont="1" applyBorder="1"/>
    <xf numFmtId="0" fontId="30" fillId="0" borderId="38" xfId="0" applyFont="1" applyBorder="1"/>
    <xf numFmtId="0" fontId="30" fillId="0" borderId="39" xfId="0" applyFont="1" applyBorder="1"/>
    <xf numFmtId="0" fontId="36" fillId="0" borderId="0" xfId="0" applyFont="1"/>
    <xf numFmtId="0" fontId="37" fillId="0" borderId="0" xfId="0" applyFont="1" applyAlignment="1">
      <alignment horizontal="left" vertical="center"/>
    </xf>
    <xf numFmtId="0" fontId="37" fillId="0" borderId="0" xfId="0" applyFont="1"/>
    <xf numFmtId="178" fontId="30" fillId="0" borderId="40" xfId="0" applyNumberFormat="1" applyFont="1" applyBorder="1"/>
    <xf numFmtId="0" fontId="30" fillId="25" borderId="31" xfId="0" applyFont="1" applyFill="1" applyBorder="1" applyAlignment="1">
      <alignment horizontal="center"/>
    </xf>
    <xf numFmtId="49" fontId="30" fillId="0" borderId="28" xfId="0" applyNumberFormat="1" applyFont="1" applyBorder="1" applyAlignment="1">
      <alignment horizontal="center"/>
    </xf>
    <xf numFmtId="178" fontId="30" fillId="0" borderId="41" xfId="0" applyNumberFormat="1" applyFont="1" applyBorder="1"/>
    <xf numFmtId="0" fontId="30" fillId="25" borderId="42" xfId="0" applyFont="1" applyFill="1" applyBorder="1" applyAlignment="1">
      <alignment horizontal="center"/>
    </xf>
    <xf numFmtId="178" fontId="30" fillId="27" borderId="29" xfId="0" applyNumberFormat="1" applyFont="1" applyFill="1" applyBorder="1"/>
    <xf numFmtId="178" fontId="30" fillId="24" borderId="29" xfId="0" applyNumberFormat="1" applyFont="1" applyFill="1" applyBorder="1"/>
    <xf numFmtId="178" fontId="30" fillId="30" borderId="41" xfId="0" applyNumberFormat="1" applyFont="1" applyFill="1" applyBorder="1"/>
    <xf numFmtId="0" fontId="38" fillId="0" borderId="0" xfId="0" applyFont="1"/>
    <xf numFmtId="0" fontId="41" fillId="0" borderId="28" xfId="0" applyFont="1" applyBorder="1"/>
    <xf numFmtId="177" fontId="8" fillId="24" borderId="20" xfId="0" applyNumberFormat="1" applyFont="1" applyFill="1" applyBorder="1" applyAlignment="1">
      <alignment horizontal="center"/>
    </xf>
    <xf numFmtId="0" fontId="19" fillId="23" borderId="0" xfId="0" applyFont="1" applyFill="1"/>
    <xf numFmtId="0" fontId="10" fillId="0" borderId="21" xfId="0" applyFont="1" applyBorder="1" applyAlignment="1">
      <alignment horizontal="center"/>
    </xf>
    <xf numFmtId="176" fontId="10" fillId="0" borderId="21" xfId="0" applyNumberFormat="1" applyFont="1" applyBorder="1"/>
    <xf numFmtId="176" fontId="10" fillId="0" borderId="22" xfId="0" applyNumberFormat="1" applyFont="1" applyBorder="1"/>
    <xf numFmtId="177" fontId="8" fillId="24" borderId="43" xfId="0" applyNumberFormat="1" applyFont="1" applyFill="1" applyBorder="1" applyAlignment="1">
      <alignment horizontal="center"/>
    </xf>
    <xf numFmtId="0" fontId="8" fillId="24" borderId="44" xfId="0" applyFont="1" applyFill="1" applyBorder="1" applyAlignment="1">
      <alignment horizontal="center"/>
    </xf>
    <xf numFmtId="0" fontId="6" fillId="26" borderId="45" xfId="0" applyFont="1" applyFill="1" applyBorder="1" applyAlignment="1">
      <alignment horizontal="center"/>
    </xf>
    <xf numFmtId="177" fontId="8" fillId="24" borderId="46" xfId="0" applyNumberFormat="1" applyFont="1" applyFill="1" applyBorder="1" applyAlignment="1">
      <alignment horizontal="center"/>
    </xf>
    <xf numFmtId="177" fontId="9" fillId="25" borderId="46" xfId="0" applyNumberFormat="1" applyFont="1" applyFill="1" applyBorder="1" applyAlignment="1">
      <alignment horizontal="center"/>
    </xf>
    <xf numFmtId="0" fontId="8" fillId="24" borderId="47" xfId="0" applyFont="1" applyFill="1" applyBorder="1" applyAlignment="1">
      <alignment horizontal="center"/>
    </xf>
    <xf numFmtId="177" fontId="43" fillId="0" borderId="15" xfId="0" applyNumberFormat="1" applyFont="1" applyBorder="1"/>
    <xf numFmtId="177" fontId="6" fillId="27" borderId="14" xfId="0" applyNumberFormat="1" applyFont="1" applyFill="1" applyBorder="1" applyAlignment="1">
      <alignment horizontal="center"/>
    </xf>
    <xf numFmtId="177" fontId="16" fillId="27" borderId="14" xfId="0" applyNumberFormat="1" applyFont="1" applyFill="1" applyBorder="1"/>
    <xf numFmtId="177" fontId="16" fillId="27" borderId="15" xfId="0" applyNumberFormat="1" applyFont="1" applyFill="1" applyBorder="1"/>
    <xf numFmtId="0" fontId="44" fillId="0" borderId="28" xfId="0" applyFont="1" applyBorder="1" applyAlignment="1">
      <alignment horizontal="center"/>
    </xf>
    <xf numFmtId="177" fontId="16" fillId="0" borderId="16" xfId="0" applyNumberFormat="1" applyFont="1" applyBorder="1"/>
    <xf numFmtId="0" fontId="45" fillId="0" borderId="0" xfId="0" applyFont="1"/>
    <xf numFmtId="0" fontId="6" fillId="28" borderId="48" xfId="0" applyFont="1" applyFill="1" applyBorder="1" applyAlignment="1">
      <alignment horizontal="centerContinuous" vertical="center"/>
    </xf>
    <xf numFmtId="0" fontId="4" fillId="28" borderId="48" xfId="0" applyFont="1" applyFill="1" applyBorder="1" applyAlignment="1">
      <alignment horizontal="centerContinuous" vertical="center"/>
    </xf>
    <xf numFmtId="0" fontId="30" fillId="25" borderId="31" xfId="0" applyFont="1" applyFill="1" applyBorder="1" applyAlignment="1">
      <alignment horizontal="centerContinuous" vertical="center" wrapText="1"/>
    </xf>
    <xf numFmtId="0" fontId="31" fillId="31" borderId="28" xfId="0" applyFont="1" applyFill="1" applyBorder="1" applyAlignment="1">
      <alignment horizontal="centerContinuous"/>
    </xf>
    <xf numFmtId="0" fontId="31" fillId="0" borderId="49" xfId="0" applyFont="1" applyBorder="1" applyAlignment="1">
      <alignment horizontal="centerContinuous" vertical="center" wrapText="1"/>
    </xf>
    <xf numFmtId="0" fontId="31" fillId="0" borderId="50" xfId="0" applyFont="1" applyBorder="1" applyAlignment="1">
      <alignment horizontal="centerContinuous" vertical="center" wrapText="1"/>
    </xf>
    <xf numFmtId="179" fontId="0" fillId="0" borderId="51" xfId="0" applyNumberFormat="1" applyBorder="1" applyAlignment="1">
      <alignment horizontal="center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left"/>
    </xf>
    <xf numFmtId="177" fontId="0" fillId="0" borderId="14" xfId="0" applyNumberFormat="1" applyBorder="1"/>
    <xf numFmtId="0" fontId="29" fillId="27" borderId="52" xfId="0" applyFont="1" applyFill="1" applyBorder="1" applyAlignment="1">
      <alignment horizontal="center" vertical="center" shrinkToFit="1"/>
    </xf>
    <xf numFmtId="177" fontId="30" fillId="0" borderId="51" xfId="0" applyNumberFormat="1" applyFont="1" applyBorder="1" applyAlignment="1">
      <alignment vertical="center" shrinkToFit="1"/>
    </xf>
    <xf numFmtId="177" fontId="30" fillId="0" borderId="28" xfId="0" applyNumberFormat="1" applyFont="1" applyBorder="1" applyAlignment="1">
      <alignment vertical="center" shrinkToFit="1"/>
    </xf>
    <xf numFmtId="177" fontId="30" fillId="27" borderId="53" xfId="0" applyNumberFormat="1" applyFont="1" applyFill="1" applyBorder="1" applyAlignment="1">
      <alignment vertical="center" shrinkToFit="1"/>
    </xf>
    <xf numFmtId="178" fontId="30" fillId="25" borderId="28" xfId="0" applyNumberFormat="1" applyFont="1" applyFill="1" applyBorder="1"/>
    <xf numFmtId="177" fontId="30" fillId="25" borderId="28" xfId="0" applyNumberFormat="1" applyFont="1" applyFill="1" applyBorder="1" applyAlignment="1">
      <alignment vertical="center"/>
    </xf>
    <xf numFmtId="178" fontId="30" fillId="25" borderId="29" xfId="0" applyNumberFormat="1" applyFont="1" applyFill="1" applyBorder="1"/>
    <xf numFmtId="177" fontId="52" fillId="0" borderId="14" xfId="0" applyNumberFormat="1" applyFont="1" applyBorder="1"/>
    <xf numFmtId="177" fontId="63" fillId="0" borderId="14" xfId="0" applyNumberFormat="1" applyFont="1" applyBorder="1" applyAlignment="1">
      <alignment horizontal="center"/>
    </xf>
    <xf numFmtId="177" fontId="30" fillId="31" borderId="28" xfId="0" applyNumberFormat="1" applyFont="1" applyFill="1" applyBorder="1" applyAlignment="1">
      <alignment vertical="center" shrinkToFit="1"/>
    </xf>
    <xf numFmtId="177" fontId="12" fillId="31" borderId="28" xfId="0" applyNumberFormat="1" applyFont="1" applyFill="1" applyBorder="1" applyAlignment="1">
      <alignment vertical="center"/>
    </xf>
    <xf numFmtId="178" fontId="12" fillId="27" borderId="28" xfId="0" applyNumberFormat="1" applyFont="1" applyFill="1" applyBorder="1"/>
    <xf numFmtId="177" fontId="12" fillId="27" borderId="28" xfId="0" applyNumberFormat="1" applyFont="1" applyFill="1" applyBorder="1" applyAlignment="1">
      <alignment vertical="center"/>
    </xf>
    <xf numFmtId="177" fontId="12" fillId="28" borderId="28" xfId="0" applyNumberFormat="1" applyFont="1" applyFill="1" applyBorder="1" applyAlignment="1">
      <alignment vertical="center"/>
    </xf>
    <xf numFmtId="177" fontId="16" fillId="31" borderId="29" xfId="0" applyNumberFormat="1" applyFont="1" applyFill="1" applyBorder="1" applyAlignment="1">
      <alignment horizontal="center" vertical="center"/>
    </xf>
    <xf numFmtId="178" fontId="17" fillId="27" borderId="29" xfId="0" applyNumberFormat="1" applyFont="1" applyFill="1" applyBorder="1"/>
    <xf numFmtId="178" fontId="17" fillId="25" borderId="28" xfId="0" applyNumberFormat="1" applyFont="1" applyFill="1" applyBorder="1"/>
    <xf numFmtId="178" fontId="17" fillId="28" borderId="28" xfId="0" applyNumberFormat="1" applyFont="1" applyFill="1" applyBorder="1"/>
    <xf numFmtId="0" fontId="5" fillId="26" borderId="10" xfId="0" applyFont="1" applyFill="1" applyBorder="1" applyAlignment="1">
      <alignment vertical="center"/>
    </xf>
    <xf numFmtId="177" fontId="6" fillId="26" borderId="0" xfId="0" applyNumberFormat="1" applyFont="1" applyFill="1"/>
    <xf numFmtId="0" fontId="30" fillId="0" borderId="28" xfId="0" applyFont="1" applyBorder="1"/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8" xfId="0" applyFont="1" applyFill="1" applyBorder="1" applyAlignment="1">
      <alignment horizontal="center" vertical="center"/>
    </xf>
    <xf numFmtId="0" fontId="6" fillId="25" borderId="59" xfId="0" applyFont="1" applyFill="1" applyBorder="1" applyAlignment="1">
      <alignment horizontal="center" vertical="center"/>
    </xf>
    <xf numFmtId="177" fontId="42" fillId="0" borderId="57" xfId="0" applyNumberFormat="1" applyFont="1" applyBorder="1" applyAlignment="1">
      <alignment horizontal="center" vertical="center"/>
    </xf>
    <xf numFmtId="177" fontId="42" fillId="0" borderId="58" xfId="0" applyNumberFormat="1" applyFont="1" applyBorder="1" applyAlignment="1">
      <alignment horizontal="center" vertical="center"/>
    </xf>
    <xf numFmtId="177" fontId="42" fillId="0" borderId="20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27" borderId="57" xfId="0" applyFont="1" applyFill="1" applyBorder="1" applyAlignment="1">
      <alignment horizontal="center" vertical="center"/>
    </xf>
    <xf numFmtId="0" fontId="6" fillId="27" borderId="58" xfId="0" applyFont="1" applyFill="1" applyBorder="1" applyAlignment="1">
      <alignment horizontal="center" vertical="center"/>
    </xf>
    <xf numFmtId="0" fontId="6" fillId="27" borderId="59" xfId="0" applyFont="1" applyFill="1" applyBorder="1" applyAlignment="1">
      <alignment horizontal="center" vertical="center"/>
    </xf>
    <xf numFmtId="0" fontId="6" fillId="24" borderId="5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center" vertical="center"/>
    </xf>
    <xf numFmtId="177" fontId="6" fillId="0" borderId="60" xfId="0" applyNumberFormat="1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textRotation="255" wrapText="1"/>
    </xf>
    <xf numFmtId="0" fontId="31" fillId="0" borderId="61" xfId="0" applyFont="1" applyBorder="1" applyAlignment="1">
      <alignment horizontal="center" vertical="center" textRotation="255" wrapText="1"/>
    </xf>
    <xf numFmtId="0" fontId="31" fillId="0" borderId="40" xfId="0" applyFont="1" applyBorder="1" applyAlignment="1">
      <alignment horizontal="center" vertical="center" textRotation="255" wrapText="1"/>
    </xf>
    <xf numFmtId="0" fontId="62" fillId="0" borderId="30" xfId="0" applyFont="1" applyBorder="1" applyAlignment="1">
      <alignment horizontal="center" vertical="center" textRotation="255"/>
    </xf>
    <xf numFmtId="0" fontId="62" fillId="0" borderId="61" xfId="0" applyFont="1" applyBorder="1" applyAlignment="1">
      <alignment horizontal="center" vertical="center" textRotation="255"/>
    </xf>
    <xf numFmtId="0" fontId="62" fillId="0" borderId="40" xfId="0" applyFont="1" applyBorder="1" applyAlignment="1">
      <alignment horizontal="center" vertical="center" textRotation="255"/>
    </xf>
    <xf numFmtId="0" fontId="30" fillId="25" borderId="63" xfId="0" applyFont="1" applyFill="1" applyBorder="1" applyAlignment="1">
      <alignment horizontal="center" vertical="center" wrapText="1"/>
    </xf>
    <xf numFmtId="0" fontId="30" fillId="25" borderId="4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textRotation="255"/>
    </xf>
    <xf numFmtId="0" fontId="31" fillId="0" borderId="61" xfId="0" applyFont="1" applyBorder="1" applyAlignment="1">
      <alignment horizontal="center" vertical="center" textRotation="255"/>
    </xf>
    <xf numFmtId="0" fontId="31" fillId="0" borderId="40" xfId="0" applyFont="1" applyBorder="1" applyAlignment="1">
      <alignment horizontal="center" vertical="center" textRotation="255"/>
    </xf>
    <xf numFmtId="0" fontId="34" fillId="0" borderId="30" xfId="0" applyFont="1" applyBorder="1" applyAlignment="1">
      <alignment horizontal="center" vertical="center" textRotation="255"/>
    </xf>
    <xf numFmtId="0" fontId="34" fillId="0" borderId="61" xfId="0" applyFont="1" applyBorder="1" applyAlignment="1">
      <alignment horizontal="center" vertical="center" textRotation="255"/>
    </xf>
    <xf numFmtId="0" fontId="34" fillId="0" borderId="40" xfId="0" applyFont="1" applyBorder="1" applyAlignment="1">
      <alignment horizontal="center" vertical="center" textRotation="255"/>
    </xf>
    <xf numFmtId="0" fontId="31" fillId="31" borderId="62" xfId="0" applyFont="1" applyFill="1" applyBorder="1" applyAlignment="1">
      <alignment horizontal="center"/>
    </xf>
    <xf numFmtId="0" fontId="31" fillId="31" borderId="29" xfId="0" applyFont="1" applyFill="1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9525</xdr:rowOff>
    </xdr:from>
    <xdr:to>
      <xdr:col>10</xdr:col>
      <xdr:colOff>571500</xdr:colOff>
      <xdr:row>10</xdr:row>
      <xdr:rowOff>19050</xdr:rowOff>
    </xdr:to>
    <xdr:sp macro="" textlink="">
      <xdr:nvSpPr>
        <xdr:cNvPr id="1045" name="WordArt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3324225" y="1724025"/>
          <a:ext cx="3267075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sng" strike="sngStrike" baseline="0">
              <a:solidFill>
                <a:srgbClr val="FF0000"/>
              </a:solidFill>
              <a:latin typeface="ＭＳ Ｐゴシック"/>
              <a:ea typeface="ＭＳ Ｐゴシック"/>
            </a:rPr>
            <a:t>※２００１より佐藤を抜き佳樹を追加で行を移動</a:t>
          </a:r>
        </a:p>
      </xdr:txBody>
    </xdr:sp>
    <xdr:clientData/>
  </xdr:twoCellAnchor>
  <xdr:twoCellAnchor>
    <xdr:from>
      <xdr:col>4</xdr:col>
      <xdr:colOff>0</xdr:colOff>
      <xdr:row>5</xdr:row>
      <xdr:rowOff>180975</xdr:rowOff>
    </xdr:from>
    <xdr:to>
      <xdr:col>5</xdr:col>
      <xdr:colOff>19050</xdr:colOff>
      <xdr:row>64</xdr:row>
      <xdr:rowOff>28575</xdr:rowOff>
    </xdr:to>
    <xdr:sp macro="" textlink="">
      <xdr:nvSpPr>
        <xdr:cNvPr id="2050" name="Freeform 5"/>
        <xdr:cNvSpPr>
          <a:spLocks/>
        </xdr:cNvSpPr>
      </xdr:nvSpPr>
      <xdr:spPr bwMode="auto">
        <a:xfrm>
          <a:off x="2333625" y="1133475"/>
          <a:ext cx="990600" cy="10601325"/>
        </a:xfrm>
        <a:custGeom>
          <a:avLst/>
          <a:gdLst>
            <a:gd name="T0" fmla="*/ 0 w 104"/>
            <a:gd name="T1" fmla="*/ 0 h 1113"/>
            <a:gd name="T2" fmla="*/ 2147483647 w 104"/>
            <a:gd name="T3" fmla="*/ 0 h 1113"/>
            <a:gd name="T4" fmla="*/ 2147483647 w 104"/>
            <a:gd name="T5" fmla="*/ 2147483647 h 1113"/>
            <a:gd name="T6" fmla="*/ 2147483647 w 104"/>
            <a:gd name="T7" fmla="*/ 2147483647 h 1113"/>
            <a:gd name="T8" fmla="*/ 0 60000 65536"/>
            <a:gd name="T9" fmla="*/ 0 60000 65536"/>
            <a:gd name="T10" fmla="*/ 0 60000 65536"/>
            <a:gd name="T11" fmla="*/ 0 60000 65536"/>
            <a:gd name="T12" fmla="*/ 0 w 104"/>
            <a:gd name="T13" fmla="*/ 0 h 1113"/>
            <a:gd name="T14" fmla="*/ 104 w 104"/>
            <a:gd name="T15" fmla="*/ 1113 h 1113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4" h="1113">
              <a:moveTo>
                <a:pt x="0" y="0"/>
              </a:moveTo>
              <a:lnTo>
                <a:pt x="104" y="0"/>
              </a:lnTo>
              <a:lnTo>
                <a:pt x="104" y="1113"/>
              </a:lnTo>
              <a:lnTo>
                <a:pt x="24" y="1113"/>
              </a:ln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B1:T149"/>
  <sheetViews>
    <sheetView showGridLines="0" showZeros="0" zoomScale="90" workbookViewId="0">
      <selection activeCell="Y30" sqref="Y30"/>
    </sheetView>
  </sheetViews>
  <sheetFormatPr defaultColWidth="21.375" defaultRowHeight="12"/>
  <cols>
    <col min="1" max="1" width="4.75" style="1" customWidth="1"/>
    <col min="2" max="2" width="11.875" style="1" customWidth="1"/>
    <col min="3" max="3" width="10" style="1" customWidth="1"/>
    <col min="4" max="5" width="11" style="1" customWidth="1"/>
    <col min="6" max="15" width="11.375" style="1" customWidth="1"/>
    <col min="16" max="17" width="12.375" style="1" customWidth="1"/>
    <col min="18" max="18" width="1.625" style="1" customWidth="1"/>
    <col min="19" max="31" width="11.375" style="1" customWidth="1"/>
    <col min="32" max="16384" width="21.375" style="1"/>
  </cols>
  <sheetData>
    <row r="1" spans="2:19" ht="6.95" customHeight="1"/>
    <row r="2" spans="2:19" ht="26.25" customHeight="1" thickBot="1">
      <c r="B2" s="185" t="s">
        <v>101</v>
      </c>
      <c r="C2" s="185"/>
      <c r="D2" s="186"/>
      <c r="E2" s="3"/>
      <c r="F2" s="4"/>
      <c r="G2" s="4"/>
      <c r="H2" s="4"/>
      <c r="I2" s="4"/>
      <c r="J2" s="4"/>
      <c r="K2" s="3"/>
      <c r="L2" s="4"/>
      <c r="M2" s="4"/>
      <c r="N2" s="4"/>
      <c r="O2" s="4"/>
      <c r="Q2" s="4"/>
    </row>
    <row r="3" spans="2:19" s="9" customFormat="1" ht="15" customHeight="1">
      <c r="B3" s="138" t="s">
        <v>0</v>
      </c>
      <c r="C3" s="146" t="s">
        <v>1</v>
      </c>
      <c r="D3" s="146" t="s">
        <v>2</v>
      </c>
      <c r="E3" s="146" t="s">
        <v>3</v>
      </c>
      <c r="F3" s="146" t="s">
        <v>4</v>
      </c>
      <c r="G3" s="146" t="s">
        <v>5</v>
      </c>
      <c r="H3" s="146" t="s">
        <v>6</v>
      </c>
      <c r="I3" s="146" t="s">
        <v>7</v>
      </c>
      <c r="J3" s="146" t="s">
        <v>8</v>
      </c>
      <c r="K3" s="146" t="s">
        <v>9</v>
      </c>
      <c r="L3" s="146" t="s">
        <v>10</v>
      </c>
      <c r="M3" s="146" t="s">
        <v>11</v>
      </c>
      <c r="N3" s="146" t="s">
        <v>12</v>
      </c>
      <c r="O3" s="146" t="s">
        <v>13</v>
      </c>
      <c r="P3" s="147" t="s">
        <v>14</v>
      </c>
      <c r="Q3" s="148" t="s">
        <v>15</v>
      </c>
    </row>
    <row r="4" spans="2:19" ht="15" customHeight="1">
      <c r="B4" s="194" t="s">
        <v>16</v>
      </c>
      <c r="C4" s="10" t="s">
        <v>17</v>
      </c>
      <c r="D4" s="11">
        <f ca="1">+data入力!D68</f>
        <v>35080</v>
      </c>
      <c r="E4" s="11">
        <f ca="1">+data入力!E68</f>
        <v>394270</v>
      </c>
      <c r="F4" s="11">
        <f ca="1">+data入力!F68</f>
        <v>221140</v>
      </c>
      <c r="G4" s="11">
        <f ca="1">+data入力!G68</f>
        <v>402810</v>
      </c>
      <c r="H4" s="11">
        <f ca="1">+data入力!H68</f>
        <v>377060</v>
      </c>
      <c r="I4" s="11">
        <f ca="1">+data入力!I68</f>
        <v>198867</v>
      </c>
      <c r="J4" s="11">
        <f ca="1">+data入力!J68</f>
        <v>397100</v>
      </c>
      <c r="K4" s="11">
        <f ca="1">+data入力!K68</f>
        <v>66000</v>
      </c>
      <c r="L4" s="11">
        <f ca="1">+data入力!L68</f>
        <v>177780</v>
      </c>
      <c r="M4" s="11">
        <f ca="1">+data入力!M68</f>
        <v>219340</v>
      </c>
      <c r="N4" s="11">
        <f ca="1">+data入力!N68</f>
        <v>217040</v>
      </c>
      <c r="O4" s="11">
        <f ca="1">+data入力!O68</f>
        <v>280740</v>
      </c>
      <c r="P4" s="11">
        <f>SUMIF(D6:O6,"&gt;1",D4:O4)</f>
        <v>2987227</v>
      </c>
      <c r="Q4" s="12">
        <f>SUM(D4:O4)</f>
        <v>2987227</v>
      </c>
      <c r="R4" s="13"/>
      <c r="S4" s="13"/>
    </row>
    <row r="5" spans="2:19" ht="15" customHeight="1">
      <c r="B5" s="195"/>
      <c r="C5" s="14" t="s">
        <v>18</v>
      </c>
      <c r="D5" s="15">
        <f ca="1">+data入力!D36</f>
        <v>400000</v>
      </c>
      <c r="E5" s="15">
        <f ca="1">+data入力!E36</f>
        <v>400000</v>
      </c>
      <c r="F5" s="15">
        <f ca="1">+data入力!F36</f>
        <v>500000</v>
      </c>
      <c r="G5" s="15">
        <f ca="1">+data入力!G36</f>
        <v>300000</v>
      </c>
      <c r="H5" s="15">
        <f ca="1">+data入力!H36</f>
        <v>300000</v>
      </c>
      <c r="I5" s="15">
        <f ca="1">+data入力!I36</f>
        <v>300000</v>
      </c>
      <c r="J5" s="15">
        <f ca="1">+data入力!J36</f>
        <v>400000</v>
      </c>
      <c r="K5" s="15">
        <f ca="1">+data入力!K36</f>
        <v>400000</v>
      </c>
      <c r="L5" s="15">
        <f ca="1">+data入力!L36</f>
        <v>400000</v>
      </c>
      <c r="M5" s="15">
        <f ca="1">+data入力!M36</f>
        <v>500000</v>
      </c>
      <c r="N5" s="15">
        <f ca="1">+data入力!N36</f>
        <v>400000</v>
      </c>
      <c r="O5" s="15">
        <f ca="1">+data入力!O36</f>
        <v>300000</v>
      </c>
      <c r="P5" s="15">
        <f>SUMIF(D6:O6,"&gt;1",D5:O5)</f>
        <v>4600000</v>
      </c>
      <c r="Q5" s="16">
        <f>SUM(D5:O5)</f>
        <v>4600000</v>
      </c>
      <c r="R5" s="17"/>
      <c r="S5" s="17"/>
    </row>
    <row r="6" spans="2:19" ht="15" customHeight="1">
      <c r="B6" s="196"/>
      <c r="C6" s="18" t="s">
        <v>19</v>
      </c>
      <c r="D6" s="19">
        <f ca="1">+data入力!D6</f>
        <v>335508</v>
      </c>
      <c r="E6" s="19">
        <f ca="1">+data入力!E6</f>
        <v>136330</v>
      </c>
      <c r="F6" s="19">
        <f ca="1">+data入力!F6</f>
        <v>166680</v>
      </c>
      <c r="G6" s="19">
        <f ca="1">+data入力!G6</f>
        <v>94160</v>
      </c>
      <c r="H6" s="19">
        <f ca="1">+data入力!H6</f>
        <v>350200</v>
      </c>
      <c r="I6" s="19">
        <f ca="1">+data入力!I6</f>
        <v>32500</v>
      </c>
      <c r="J6" s="19">
        <f ca="1">+data入力!J6</f>
        <v>113800</v>
      </c>
      <c r="K6" s="19">
        <f ca="1">+data入力!K6</f>
        <v>320900</v>
      </c>
      <c r="L6" s="19">
        <f ca="1">+data入力!L6</f>
        <v>141565</v>
      </c>
      <c r="M6" s="19">
        <f ca="1">+data入力!M6</f>
        <v>706210</v>
      </c>
      <c r="N6" s="19">
        <f ca="1">+data入力!N6</f>
        <v>114000</v>
      </c>
      <c r="O6" s="19">
        <f ca="1">+data入力!O6</f>
        <v>107420</v>
      </c>
      <c r="P6" s="19">
        <f>SUM(D6:O6)</f>
        <v>2619273</v>
      </c>
      <c r="Q6" s="20"/>
      <c r="R6" s="21"/>
      <c r="S6" s="21"/>
    </row>
    <row r="7" spans="2:19" ht="15" customHeight="1">
      <c r="B7" s="194" t="s">
        <v>20</v>
      </c>
      <c r="C7" s="10" t="s">
        <v>17</v>
      </c>
      <c r="D7" s="11">
        <f ca="1">+data入力!D69</f>
        <v>1481880</v>
      </c>
      <c r="E7" s="11">
        <f ca="1">+data入力!E69</f>
        <v>1612105</v>
      </c>
      <c r="F7" s="11">
        <f ca="1">+data入力!F69</f>
        <v>4070480</v>
      </c>
      <c r="G7" s="11">
        <f ca="1">+data入力!G69</f>
        <v>415191</v>
      </c>
      <c r="H7" s="11">
        <f ca="1">+data入力!H69</f>
        <v>1045665</v>
      </c>
      <c r="I7" s="11">
        <f ca="1">+data入力!I69</f>
        <v>1734910</v>
      </c>
      <c r="J7" s="11">
        <f ca="1">+data入力!J69</f>
        <v>2977890</v>
      </c>
      <c r="K7" s="11">
        <f ca="1">+data入力!K69</f>
        <v>914733</v>
      </c>
      <c r="L7" s="11">
        <f ca="1">+data入力!L69</f>
        <v>1036640</v>
      </c>
      <c r="M7" s="11">
        <f ca="1">+data入力!M69</f>
        <v>3018486</v>
      </c>
      <c r="N7" s="11">
        <f ca="1">+data入力!N69</f>
        <v>1805718</v>
      </c>
      <c r="O7" s="11">
        <f ca="1">+data入力!O69</f>
        <v>1143910</v>
      </c>
      <c r="P7" s="11">
        <f>SUMIF(D9:O9,"&gt;1",D7:O7)</f>
        <v>21257608</v>
      </c>
      <c r="Q7" s="12">
        <f>SUM(D7:O7)</f>
        <v>21257608</v>
      </c>
      <c r="R7" s="13"/>
      <c r="S7" s="13"/>
    </row>
    <row r="8" spans="2:19" ht="15" customHeight="1">
      <c r="B8" s="195"/>
      <c r="C8" s="14" t="s">
        <v>18</v>
      </c>
      <c r="D8" s="15">
        <f ca="1">+data入力!D37</f>
        <v>2000000</v>
      </c>
      <c r="E8" s="15">
        <f ca="1">+data入力!E37</f>
        <v>2000000</v>
      </c>
      <c r="F8" s="15">
        <f ca="1">+data入力!F37</f>
        <v>4000000</v>
      </c>
      <c r="G8" s="15">
        <f ca="1">+data入力!G37</f>
        <v>1500000</v>
      </c>
      <c r="H8" s="15">
        <f ca="1">+data入力!H37</f>
        <v>1500000</v>
      </c>
      <c r="I8" s="15">
        <f ca="1">+data入力!I37</f>
        <v>1500000</v>
      </c>
      <c r="J8" s="15">
        <f ca="1">+data入力!J37</f>
        <v>3000000</v>
      </c>
      <c r="K8" s="15">
        <f ca="1">+data入力!K37</f>
        <v>3000000</v>
      </c>
      <c r="L8" s="15">
        <f ca="1">+data入力!L37</f>
        <v>3000000</v>
      </c>
      <c r="M8" s="15">
        <f ca="1">+data入力!M37</f>
        <v>4500000</v>
      </c>
      <c r="N8" s="15">
        <f ca="1">+data入力!N37</f>
        <v>2500000</v>
      </c>
      <c r="O8" s="15">
        <f ca="1">+data入力!O37</f>
        <v>1500000</v>
      </c>
      <c r="P8" s="15">
        <f>SUMIF(D9:O9,"&gt;1",D8:O8)</f>
        <v>30000000</v>
      </c>
      <c r="Q8" s="16">
        <f>SUM(D8:O8)</f>
        <v>30000000</v>
      </c>
      <c r="R8" s="17"/>
      <c r="S8" s="17"/>
    </row>
    <row r="9" spans="2:19" ht="15" customHeight="1">
      <c r="B9" s="196"/>
      <c r="C9" s="18" t="s">
        <v>19</v>
      </c>
      <c r="D9" s="19">
        <f ca="1">+data入力!D7</f>
        <v>1399120</v>
      </c>
      <c r="E9" s="19">
        <f ca="1">+data入力!E7</f>
        <v>1368550</v>
      </c>
      <c r="F9" s="19">
        <f ca="1">+data入力!F7</f>
        <v>2409044</v>
      </c>
      <c r="G9" s="19">
        <f ca="1">+data入力!G7</f>
        <v>669460</v>
      </c>
      <c r="H9" s="19">
        <f ca="1">+data入力!H7</f>
        <v>1041068</v>
      </c>
      <c r="I9" s="19">
        <f ca="1">+data入力!I7</f>
        <v>1511335</v>
      </c>
      <c r="J9" s="19">
        <f ca="1">+data入力!J7</f>
        <v>1257880</v>
      </c>
      <c r="K9" s="19">
        <f ca="1">+data入力!K7</f>
        <v>1198952</v>
      </c>
      <c r="L9" s="19">
        <f ca="1">+data入力!L7</f>
        <v>1178690</v>
      </c>
      <c r="M9" s="19">
        <f ca="1">+data入力!M7</f>
        <v>2679600</v>
      </c>
      <c r="N9" s="19">
        <f ca="1">+data入力!N7</f>
        <v>1193025</v>
      </c>
      <c r="O9" s="19">
        <f ca="1">+data入力!O7</f>
        <v>1118731</v>
      </c>
      <c r="P9" s="19">
        <f>SUM(D9:O9)</f>
        <v>17025455</v>
      </c>
      <c r="Q9" s="20"/>
      <c r="R9" s="21"/>
      <c r="S9" s="21"/>
    </row>
    <row r="10" spans="2:19" ht="15" customHeight="1">
      <c r="B10" s="194" t="s">
        <v>21</v>
      </c>
      <c r="C10" s="10" t="s">
        <v>17</v>
      </c>
      <c r="D10" s="11">
        <f ca="1">+data入力!D70</f>
        <v>380780</v>
      </c>
      <c r="E10" s="11">
        <f ca="1">+data入力!E70</f>
        <v>840910</v>
      </c>
      <c r="F10" s="11">
        <f ca="1">+data入力!F70</f>
        <v>1970445</v>
      </c>
      <c r="G10" s="11">
        <f ca="1">+data入力!G70</f>
        <v>809758</v>
      </c>
      <c r="H10" s="11">
        <f ca="1">+data入力!H70</f>
        <v>899836</v>
      </c>
      <c r="I10" s="11">
        <f ca="1">+data入力!I70</f>
        <v>777143</v>
      </c>
      <c r="J10" s="11">
        <f ca="1">+data入力!J70</f>
        <v>946810</v>
      </c>
      <c r="K10" s="11">
        <f ca="1">+data入力!K70</f>
        <v>135590</v>
      </c>
      <c r="L10" s="11">
        <f ca="1">+data入力!L70</f>
        <v>461610</v>
      </c>
      <c r="M10" s="11">
        <f ca="1">+data入力!M70</f>
        <v>1108133</v>
      </c>
      <c r="N10" s="11">
        <f ca="1">+data入力!N70</f>
        <v>823748</v>
      </c>
      <c r="O10" s="11">
        <f ca="1">+data入力!O70</f>
        <v>611055</v>
      </c>
      <c r="P10" s="11">
        <f>SUMIF(D12:O12,"&gt;1",D10:O10)</f>
        <v>9765818</v>
      </c>
      <c r="Q10" s="12">
        <f>SUM(D10:O10)</f>
        <v>9765818</v>
      </c>
      <c r="R10" s="21"/>
      <c r="S10" s="21"/>
    </row>
    <row r="11" spans="2:19" ht="15" customHeight="1">
      <c r="B11" s="195"/>
      <c r="C11" s="14" t="s">
        <v>18</v>
      </c>
      <c r="D11" s="174">
        <f ca="1">+data入力!D38</f>
        <v>1000000</v>
      </c>
      <c r="E11" s="174">
        <f ca="1">+data入力!E38</f>
        <v>1000000</v>
      </c>
      <c r="F11" s="174">
        <f ca="1">+data入力!F38</f>
        <v>2500000</v>
      </c>
      <c r="G11" s="174">
        <f ca="1">+data入力!G38</f>
        <v>1000000</v>
      </c>
      <c r="H11" s="174">
        <f ca="1">+data入力!H38</f>
        <v>1000000</v>
      </c>
      <c r="I11" s="174">
        <f ca="1">+data入力!I38</f>
        <v>1000000</v>
      </c>
      <c r="J11" s="174">
        <f ca="1">+data入力!J38</f>
        <v>1000000</v>
      </c>
      <c r="K11" s="174">
        <f ca="1">+data入力!K38</f>
        <v>1100000</v>
      </c>
      <c r="L11" s="174">
        <f ca="1">+data入力!L38</f>
        <v>1200000</v>
      </c>
      <c r="M11" s="174">
        <f ca="1">+data入力!M38</f>
        <v>2500000</v>
      </c>
      <c r="N11" s="174">
        <f ca="1">+data入力!N38</f>
        <v>1500000</v>
      </c>
      <c r="O11" s="174">
        <f ca="1">+data入力!O38</f>
        <v>1500000</v>
      </c>
      <c r="P11" s="174">
        <f>SUMIF(D12:O12,"&gt;1",D11:O11)</f>
        <v>16300000</v>
      </c>
      <c r="Q11" s="16">
        <f>SUM(D11:O11)</f>
        <v>16300000</v>
      </c>
      <c r="R11" s="21"/>
      <c r="S11" s="21"/>
    </row>
    <row r="12" spans="2:19" ht="15" customHeight="1">
      <c r="B12" s="196"/>
      <c r="C12" s="18" t="s">
        <v>19</v>
      </c>
      <c r="D12" s="19">
        <f ca="1">+data入力!D8</f>
        <v>1362952</v>
      </c>
      <c r="E12" s="19">
        <f ca="1">+data入力!E8</f>
        <v>1722955</v>
      </c>
      <c r="F12" s="19">
        <f ca="1">+data入力!F8</f>
        <v>1540122</v>
      </c>
      <c r="G12" s="19">
        <f ca="1">+data入力!G8</f>
        <v>760003</v>
      </c>
      <c r="H12" s="19">
        <f ca="1">+data入力!H8</f>
        <v>620214</v>
      </c>
      <c r="I12" s="19">
        <f ca="1">+data入力!I8</f>
        <v>1276085</v>
      </c>
      <c r="J12" s="19">
        <f ca="1">+data入力!J8</f>
        <v>757203</v>
      </c>
      <c r="K12" s="19">
        <f ca="1">+data入力!K8</f>
        <v>509690</v>
      </c>
      <c r="L12" s="19">
        <f ca="1">+data入力!L8</f>
        <v>1564925</v>
      </c>
      <c r="M12" s="19">
        <f ca="1">+data入力!M8</f>
        <v>1275190</v>
      </c>
      <c r="N12" s="19">
        <f ca="1">+data入力!N8</f>
        <v>583550</v>
      </c>
      <c r="O12" s="19">
        <f ca="1">+data入力!O8</f>
        <v>927217</v>
      </c>
      <c r="P12" s="19">
        <f>SUM(D12:O12)</f>
        <v>12900106</v>
      </c>
      <c r="Q12" s="20"/>
      <c r="R12" s="21"/>
      <c r="S12" s="21"/>
    </row>
    <row r="13" spans="2:19" ht="15" customHeight="1">
      <c r="B13" s="194" t="s">
        <v>23</v>
      </c>
      <c r="C13" s="10" t="s">
        <v>17</v>
      </c>
      <c r="D13" s="11">
        <f ca="1">+data入力!D71</f>
        <v>67868</v>
      </c>
      <c r="E13" s="11">
        <f ca="1">+data入力!E71</f>
        <v>83509</v>
      </c>
      <c r="F13" s="11">
        <f ca="1">+data入力!F71</f>
        <v>316990</v>
      </c>
      <c r="G13" s="11">
        <f ca="1">+data入力!G71</f>
        <v>25498</v>
      </c>
      <c r="H13" s="11">
        <f ca="1">+data入力!H71</f>
        <v>190967</v>
      </c>
      <c r="I13" s="11">
        <f ca="1">+data入力!I71</f>
        <v>365721</v>
      </c>
      <c r="J13" s="11">
        <f ca="1">+data入力!J71</f>
        <v>6776</v>
      </c>
      <c r="K13" s="11">
        <f ca="1">+data入力!K71</f>
        <v>5670</v>
      </c>
      <c r="L13" s="11">
        <f ca="1">+data入力!L71</f>
        <v>104631</v>
      </c>
      <c r="M13" s="11">
        <f ca="1">+data入力!M71</f>
        <v>187627</v>
      </c>
      <c r="N13" s="11">
        <f ca="1">+data入力!N71</f>
        <v>59849</v>
      </c>
      <c r="O13" s="11">
        <f ca="1">+data入力!O71</f>
        <v>115465</v>
      </c>
      <c r="P13" s="11">
        <f>SUMIF(D15:O15,"&gt;1",D13:O13)</f>
        <v>1530571</v>
      </c>
      <c r="Q13" s="12">
        <f>SUM(D13:O13)</f>
        <v>1530571</v>
      </c>
      <c r="R13" s="13"/>
      <c r="S13" s="13"/>
    </row>
    <row r="14" spans="2:19" ht="15" customHeight="1">
      <c r="B14" s="195"/>
      <c r="C14" s="14" t="s">
        <v>18</v>
      </c>
      <c r="D14" s="15">
        <f ca="1">+data入力!D39</f>
        <v>200000</v>
      </c>
      <c r="E14" s="15">
        <f ca="1">+data入力!E39</f>
        <v>200000</v>
      </c>
      <c r="F14" s="15">
        <f ca="1">+data入力!F39</f>
        <v>200000</v>
      </c>
      <c r="G14" s="15">
        <f ca="1">+data入力!G39</f>
        <v>200000</v>
      </c>
      <c r="H14" s="15">
        <f ca="1">+data入力!H39</f>
        <v>200000</v>
      </c>
      <c r="I14" s="15">
        <f ca="1">+data入力!I39</f>
        <v>200000</v>
      </c>
      <c r="J14" s="15">
        <f ca="1">+data入力!J39</f>
        <v>200000</v>
      </c>
      <c r="K14" s="15">
        <f ca="1">+data入力!K39</f>
        <v>200000</v>
      </c>
      <c r="L14" s="15">
        <f ca="1">+data入力!L39</f>
        <v>200000</v>
      </c>
      <c r="M14" s="15">
        <f ca="1">+data入力!M39</f>
        <v>200000</v>
      </c>
      <c r="N14" s="15">
        <f ca="1">+data入力!N39</f>
        <v>200000</v>
      </c>
      <c r="O14" s="15">
        <f ca="1">+data入力!O39</f>
        <v>200000</v>
      </c>
      <c r="P14" s="15">
        <f>SUMIF(D15:O15,"&gt;1",D14:O14)</f>
        <v>2400000</v>
      </c>
      <c r="Q14" s="16">
        <f>SUM(D14:O14)</f>
        <v>2400000</v>
      </c>
      <c r="R14" s="17"/>
      <c r="S14" s="17"/>
    </row>
    <row r="15" spans="2:19" ht="15" customHeight="1">
      <c r="B15" s="196"/>
      <c r="C15" s="18" t="s">
        <v>19</v>
      </c>
      <c r="D15" s="19">
        <f ca="1">+data入力!D9</f>
        <v>31770</v>
      </c>
      <c r="E15" s="19">
        <f ca="1">+data入力!E9</f>
        <v>10965</v>
      </c>
      <c r="F15" s="19">
        <f ca="1">+data入力!F9</f>
        <v>245685</v>
      </c>
      <c r="G15" s="19">
        <f ca="1">+data入力!G9</f>
        <v>326280</v>
      </c>
      <c r="H15" s="19">
        <f ca="1">+data入力!H9</f>
        <v>88088</v>
      </c>
      <c r="I15" s="19">
        <f ca="1">+data入力!I9</f>
        <v>23505</v>
      </c>
      <c r="J15" s="19">
        <f ca="1">+data入力!J9</f>
        <v>71126</v>
      </c>
      <c r="K15" s="19">
        <f ca="1">+data入力!K9</f>
        <v>12538</v>
      </c>
      <c r="L15" s="19">
        <f ca="1">+data入力!L9</f>
        <v>76163</v>
      </c>
      <c r="M15" s="19">
        <f ca="1">+data入力!M9</f>
        <v>49400</v>
      </c>
      <c r="N15" s="19">
        <f ca="1">+data入力!N9</f>
        <v>8110</v>
      </c>
      <c r="O15" s="19">
        <f ca="1">+data入力!O9</f>
        <v>109412</v>
      </c>
      <c r="P15" s="19">
        <f>SUM(D15:O15)</f>
        <v>1053042</v>
      </c>
      <c r="Q15" s="20"/>
      <c r="R15" s="21"/>
      <c r="S15" s="21"/>
    </row>
    <row r="16" spans="2:19" ht="15" customHeight="1">
      <c r="B16" s="191" t="s">
        <v>24</v>
      </c>
      <c r="C16" s="10" t="s">
        <v>17</v>
      </c>
      <c r="D16" s="11">
        <f>+D4+D7+D10+D13</f>
        <v>1965608</v>
      </c>
      <c r="E16" s="11">
        <f t="shared" ref="E16:O16" si="0">+E4+E7+E10+E13</f>
        <v>2930794</v>
      </c>
      <c r="F16" s="11">
        <f t="shared" si="0"/>
        <v>6579055</v>
      </c>
      <c r="G16" s="11">
        <f t="shared" si="0"/>
        <v>1653257</v>
      </c>
      <c r="H16" s="11">
        <f t="shared" si="0"/>
        <v>2513528</v>
      </c>
      <c r="I16" s="11">
        <f t="shared" si="0"/>
        <v>3076641</v>
      </c>
      <c r="J16" s="11">
        <f t="shared" si="0"/>
        <v>4328576</v>
      </c>
      <c r="K16" s="11">
        <f t="shared" si="0"/>
        <v>1121993</v>
      </c>
      <c r="L16" s="11">
        <f t="shared" si="0"/>
        <v>1780661</v>
      </c>
      <c r="M16" s="11">
        <f t="shared" si="0"/>
        <v>4533586</v>
      </c>
      <c r="N16" s="11">
        <f t="shared" si="0"/>
        <v>2906355</v>
      </c>
      <c r="O16" s="11">
        <f t="shared" si="0"/>
        <v>2151170</v>
      </c>
      <c r="P16" s="11">
        <f>SUMIF(D18:O18,"&gt;1",D16:O16)</f>
        <v>35541224</v>
      </c>
      <c r="Q16" s="12">
        <f>SUM(D16:O16)</f>
        <v>35541224</v>
      </c>
      <c r="R16" s="13"/>
      <c r="S16" s="13"/>
    </row>
    <row r="17" spans="2:19" ht="15" customHeight="1">
      <c r="B17" s="192"/>
      <c r="C17" s="14" t="s">
        <v>18</v>
      </c>
      <c r="D17" s="15">
        <f>+D5+D8+D11+D14</f>
        <v>3600000</v>
      </c>
      <c r="E17" s="15">
        <f t="shared" ref="E17:O17" si="1">+E5+E8+E11+E14</f>
        <v>3600000</v>
      </c>
      <c r="F17" s="15">
        <f t="shared" si="1"/>
        <v>7200000</v>
      </c>
      <c r="G17" s="15">
        <f t="shared" si="1"/>
        <v>3000000</v>
      </c>
      <c r="H17" s="15">
        <f t="shared" si="1"/>
        <v>3000000</v>
      </c>
      <c r="I17" s="15">
        <f t="shared" si="1"/>
        <v>3000000</v>
      </c>
      <c r="J17" s="15">
        <f t="shared" si="1"/>
        <v>4600000</v>
      </c>
      <c r="K17" s="15">
        <f t="shared" si="1"/>
        <v>4700000</v>
      </c>
      <c r="L17" s="15">
        <f t="shared" si="1"/>
        <v>4800000</v>
      </c>
      <c r="M17" s="15">
        <f t="shared" si="1"/>
        <v>7700000</v>
      </c>
      <c r="N17" s="15">
        <f t="shared" si="1"/>
        <v>4600000</v>
      </c>
      <c r="O17" s="15">
        <f t="shared" si="1"/>
        <v>3500000</v>
      </c>
      <c r="P17" s="15">
        <f>SUMIF(D18:O18,"&gt;1",D17:O17)</f>
        <v>53300000</v>
      </c>
      <c r="Q17" s="16">
        <f>SUM(D17:O17)</f>
        <v>53300000</v>
      </c>
      <c r="R17" s="17"/>
      <c r="S17" s="17"/>
    </row>
    <row r="18" spans="2:19" ht="15" customHeight="1" thickBot="1">
      <c r="B18" s="193"/>
      <c r="C18" s="22" t="s">
        <v>19</v>
      </c>
      <c r="D18" s="23">
        <f>+D6+D9+D12+D15</f>
        <v>3129350</v>
      </c>
      <c r="E18" s="23">
        <f t="shared" ref="E18:O18" si="2">+E6+E9+E12+E15</f>
        <v>3238800</v>
      </c>
      <c r="F18" s="23">
        <f t="shared" si="2"/>
        <v>4361531</v>
      </c>
      <c r="G18" s="23">
        <f t="shared" si="2"/>
        <v>1849903</v>
      </c>
      <c r="H18" s="23">
        <f t="shared" si="2"/>
        <v>2099570</v>
      </c>
      <c r="I18" s="23">
        <f t="shared" si="2"/>
        <v>2843425</v>
      </c>
      <c r="J18" s="23">
        <f t="shared" si="2"/>
        <v>2200009</v>
      </c>
      <c r="K18" s="23">
        <f t="shared" si="2"/>
        <v>2042080</v>
      </c>
      <c r="L18" s="23">
        <f t="shared" si="2"/>
        <v>2961343</v>
      </c>
      <c r="M18" s="23">
        <f t="shared" si="2"/>
        <v>4710400</v>
      </c>
      <c r="N18" s="23">
        <f t="shared" si="2"/>
        <v>1898685</v>
      </c>
      <c r="O18" s="23">
        <f t="shared" si="2"/>
        <v>2262780</v>
      </c>
      <c r="P18" s="24">
        <f>SUM(D18:O18)</f>
        <v>33597876</v>
      </c>
      <c r="Q18" s="25"/>
      <c r="R18" s="21"/>
      <c r="S18" s="21"/>
    </row>
    <row r="19" spans="2:19" s="9" customFormat="1" ht="15" customHeight="1">
      <c r="B19" s="5" t="s">
        <v>25</v>
      </c>
      <c r="C19" s="6" t="s">
        <v>1</v>
      </c>
      <c r="D19" s="6" t="s">
        <v>2</v>
      </c>
      <c r="E19" s="26" t="s">
        <v>3</v>
      </c>
      <c r="F19" s="6" t="s">
        <v>4</v>
      </c>
      <c r="G19" s="6" t="s">
        <v>5</v>
      </c>
      <c r="H19" s="6" t="s">
        <v>6</v>
      </c>
      <c r="I19" s="6" t="s">
        <v>7</v>
      </c>
      <c r="J19" s="6" t="s">
        <v>8</v>
      </c>
      <c r="K19" s="6" t="s">
        <v>9</v>
      </c>
      <c r="L19" s="6" t="s">
        <v>10</v>
      </c>
      <c r="M19" s="6" t="s">
        <v>11</v>
      </c>
      <c r="N19" s="6" t="s">
        <v>12</v>
      </c>
      <c r="O19" s="6" t="s">
        <v>13</v>
      </c>
      <c r="P19" s="7" t="s">
        <v>14</v>
      </c>
      <c r="Q19" s="8" t="s">
        <v>15</v>
      </c>
    </row>
    <row r="20" spans="2:19" ht="15" hidden="1" customHeight="1">
      <c r="B20" s="188" t="s">
        <v>26</v>
      </c>
      <c r="C20" s="10" t="s">
        <v>17</v>
      </c>
      <c r="D20" s="11">
        <f ca="1">+data入力!D73</f>
        <v>460000</v>
      </c>
      <c r="E20" s="11">
        <f ca="1">+data入力!E73</f>
        <v>812430</v>
      </c>
      <c r="F20" s="11">
        <f ca="1">+data入力!F73</f>
        <v>2461150</v>
      </c>
      <c r="G20" s="11">
        <f ca="1">+data入力!G73</f>
        <v>0</v>
      </c>
      <c r="H20" s="11">
        <f ca="1">+data入力!H73</f>
        <v>0</v>
      </c>
      <c r="I20" s="11">
        <f ca="1">+data入力!I73</f>
        <v>0</v>
      </c>
      <c r="J20" s="11">
        <f ca="1">+data入力!J73</f>
        <v>0</v>
      </c>
      <c r="K20" s="11">
        <f ca="1">+data入力!K73</f>
        <v>0</v>
      </c>
      <c r="L20" s="11">
        <f ca="1">+data入力!L73</f>
        <v>0</v>
      </c>
      <c r="M20" s="11">
        <f ca="1">+data入力!M73</f>
        <v>0</v>
      </c>
      <c r="N20" s="11">
        <f ca="1">+data入力!N73</f>
        <v>0</v>
      </c>
      <c r="O20" s="11">
        <f ca="1">+data入力!O73</f>
        <v>0</v>
      </c>
      <c r="P20" s="11">
        <f>SUMIF(D22:O22,"&gt;1",D20:O20)</f>
        <v>0</v>
      </c>
      <c r="Q20" s="12">
        <f>SUM(D20:O20)</f>
        <v>3733580</v>
      </c>
      <c r="R20" s="13"/>
      <c r="S20" s="13"/>
    </row>
    <row r="21" spans="2:19" ht="15" hidden="1" customHeight="1">
      <c r="B21" s="189"/>
      <c r="C21" s="14" t="s">
        <v>18</v>
      </c>
      <c r="D21" s="15">
        <f ca="1">+data入力!D41</f>
        <v>0</v>
      </c>
      <c r="E21" s="15">
        <f ca="1">+data入力!E41</f>
        <v>0</v>
      </c>
      <c r="F21" s="15">
        <f ca="1">+data入力!F41</f>
        <v>0</v>
      </c>
      <c r="G21" s="15">
        <f ca="1">+data入力!G41</f>
        <v>0</v>
      </c>
      <c r="H21" s="15">
        <f ca="1">+data入力!H41</f>
        <v>0</v>
      </c>
      <c r="I21" s="15">
        <f ca="1">+data入力!I41</f>
        <v>0</v>
      </c>
      <c r="J21" s="15">
        <f ca="1">+data入力!J41</f>
        <v>0</v>
      </c>
      <c r="K21" s="15">
        <f ca="1">+data入力!K41</f>
        <v>0</v>
      </c>
      <c r="L21" s="15">
        <f ca="1">+data入力!L41</f>
        <v>0</v>
      </c>
      <c r="M21" s="15">
        <f ca="1">+data入力!M41</f>
        <v>0</v>
      </c>
      <c r="N21" s="15">
        <f ca="1">+data入力!N41</f>
        <v>0</v>
      </c>
      <c r="O21" s="15">
        <f ca="1">+data入力!O41</f>
        <v>0</v>
      </c>
      <c r="P21" s="15">
        <f>SUMIF(D22:O22,"&gt;1",D21:O21)</f>
        <v>0</v>
      </c>
      <c r="Q21" s="16">
        <f>SUM(D21:O21)</f>
        <v>0</v>
      </c>
      <c r="R21" s="17"/>
      <c r="S21" s="17"/>
    </row>
    <row r="22" spans="2:19" ht="15" hidden="1" customHeight="1">
      <c r="B22" s="190"/>
      <c r="C22" s="18" t="s">
        <v>19</v>
      </c>
      <c r="D22" s="19" t="e">
        <f ca="1">+data入力!#REF!</f>
        <v>#REF!</v>
      </c>
      <c r="E22" s="19" t="e">
        <f ca="1">+data入力!#REF!</f>
        <v>#REF!</v>
      </c>
      <c r="F22" s="19" t="e">
        <f ca="1">+data入力!#REF!</f>
        <v>#REF!</v>
      </c>
      <c r="G22" s="19" t="e">
        <f ca="1">+data入力!#REF!</f>
        <v>#REF!</v>
      </c>
      <c r="H22" s="19" t="e">
        <f ca="1">+data入力!#REF!</f>
        <v>#REF!</v>
      </c>
      <c r="I22" s="19" t="e">
        <f ca="1">+data入力!#REF!</f>
        <v>#REF!</v>
      </c>
      <c r="J22" s="19" t="e">
        <f ca="1">+data入力!#REF!</f>
        <v>#REF!</v>
      </c>
      <c r="K22" s="19" t="e">
        <f ca="1">+data入力!#REF!</f>
        <v>#REF!</v>
      </c>
      <c r="L22" s="19" t="e">
        <f ca="1">+data入力!#REF!</f>
        <v>#REF!</v>
      </c>
      <c r="M22" s="19" t="e">
        <f ca="1">+data入力!#REF!</f>
        <v>#REF!</v>
      </c>
      <c r="N22" s="19" t="e">
        <f ca="1">+data入力!#REF!</f>
        <v>#REF!</v>
      </c>
      <c r="O22" s="19" t="e">
        <f ca="1">+data入力!#REF!</f>
        <v>#REF!</v>
      </c>
      <c r="P22" s="19" t="e">
        <f>SUM(D22:O22)</f>
        <v>#REF!</v>
      </c>
      <c r="Q22" s="20"/>
      <c r="R22" s="21"/>
      <c r="S22" s="21"/>
    </row>
    <row r="23" spans="2:19" ht="15" customHeight="1">
      <c r="B23" s="188" t="s">
        <v>27</v>
      </c>
      <c r="C23" s="10" t="s">
        <v>17</v>
      </c>
      <c r="D23" s="11">
        <f ca="1">+data入力!D74</f>
        <v>1842166</v>
      </c>
      <c r="E23" s="11">
        <f ca="1">+data入力!E74</f>
        <v>1597895</v>
      </c>
      <c r="F23" s="11">
        <f ca="1">+data入力!F74</f>
        <v>3408612</v>
      </c>
      <c r="G23" s="11">
        <f ca="1">+data入力!G74</f>
        <v>1856070</v>
      </c>
      <c r="H23" s="11">
        <f ca="1">+data入力!H74</f>
        <v>1225958</v>
      </c>
      <c r="I23" s="11">
        <f ca="1">+data入力!I74</f>
        <v>3349601</v>
      </c>
      <c r="J23" s="11">
        <f ca="1">+data入力!J74</f>
        <v>2756350</v>
      </c>
      <c r="K23" s="11">
        <f ca="1">+data入力!K74</f>
        <v>1571190</v>
      </c>
      <c r="L23" s="11">
        <f ca="1">+data入力!L74</f>
        <v>2107700</v>
      </c>
      <c r="M23" s="11">
        <f ca="1">+data入力!M74</f>
        <v>4679020</v>
      </c>
      <c r="N23" s="11">
        <f ca="1">+data入力!N74</f>
        <v>2795360</v>
      </c>
      <c r="O23" s="11">
        <f ca="1">+data入力!O74</f>
        <v>2175850</v>
      </c>
      <c r="P23" s="11">
        <f>SUMIF(D25:O25,"&gt;1",D23:O23)</f>
        <v>29365772</v>
      </c>
      <c r="Q23" s="12">
        <f>SUM(D23:O23)</f>
        <v>29365772</v>
      </c>
      <c r="R23" s="13"/>
      <c r="S23" s="13"/>
    </row>
    <row r="24" spans="2:19" ht="15" customHeight="1">
      <c r="B24" s="189"/>
      <c r="C24" s="14" t="s">
        <v>18</v>
      </c>
      <c r="D24" s="15">
        <f ca="1">+data入力!D42</f>
        <v>3000000</v>
      </c>
      <c r="E24" s="15">
        <f ca="1">+data入力!E42</f>
        <v>3000000</v>
      </c>
      <c r="F24" s="15">
        <f ca="1">+data入力!F42</f>
        <v>4500000</v>
      </c>
      <c r="G24" s="15">
        <f ca="1">+data入力!G42</f>
        <v>2500000</v>
      </c>
      <c r="H24" s="15">
        <f ca="1">+data入力!H42</f>
        <v>2500000</v>
      </c>
      <c r="I24" s="15">
        <f ca="1">+data入力!I42</f>
        <v>3000000</v>
      </c>
      <c r="J24" s="15">
        <f ca="1">+data入力!J42</f>
        <v>3500000</v>
      </c>
      <c r="K24" s="15">
        <f ca="1">+data入力!K42</f>
        <v>4000000</v>
      </c>
      <c r="L24" s="15">
        <f ca="1">+data入力!L42</f>
        <v>3500000</v>
      </c>
      <c r="M24" s="15">
        <f ca="1">+data入力!M42</f>
        <v>4500000</v>
      </c>
      <c r="N24" s="15">
        <f ca="1">+data入力!N42</f>
        <v>3500000</v>
      </c>
      <c r="O24" s="15">
        <f ca="1">+data入力!O42</f>
        <v>3000000</v>
      </c>
      <c r="P24" s="15">
        <f>SUMIF(D25:O25,"&gt;1",D24:O24)</f>
        <v>40500000</v>
      </c>
      <c r="Q24" s="16">
        <f>SUM(D24:O24)</f>
        <v>40500000</v>
      </c>
      <c r="R24" s="17"/>
      <c r="S24" s="17"/>
    </row>
    <row r="25" spans="2:19" ht="15" customHeight="1">
      <c r="B25" s="190"/>
      <c r="C25" s="18" t="s">
        <v>19</v>
      </c>
      <c r="D25" s="19">
        <f ca="1">+data入力!D11</f>
        <v>2380790</v>
      </c>
      <c r="E25" s="19">
        <f ca="1">+data入力!E11</f>
        <v>2471040</v>
      </c>
      <c r="F25" s="19">
        <f ca="1">+data入力!F11</f>
        <v>4188520</v>
      </c>
      <c r="G25" s="19">
        <f ca="1">+data入力!G11</f>
        <v>1890160</v>
      </c>
      <c r="H25" s="19">
        <f ca="1">+data入力!H11</f>
        <v>2013550</v>
      </c>
      <c r="I25" s="19">
        <f ca="1">+data入力!I11</f>
        <v>2858400</v>
      </c>
      <c r="J25" s="19">
        <f ca="1">+data入力!J11</f>
        <v>3557226</v>
      </c>
      <c r="K25" s="19">
        <f ca="1">+data入力!K11</f>
        <v>2111423</v>
      </c>
      <c r="L25" s="19">
        <f ca="1">+data入力!L11</f>
        <v>3291010</v>
      </c>
      <c r="M25" s="19">
        <f ca="1">+data入力!M11</f>
        <v>4704395</v>
      </c>
      <c r="N25" s="19">
        <f ca="1">+data入力!N11</f>
        <v>2471500</v>
      </c>
      <c r="O25" s="19">
        <f ca="1">+data入力!O11</f>
        <v>4300820</v>
      </c>
      <c r="P25" s="19">
        <f>SUM(D25:O25)</f>
        <v>36238834</v>
      </c>
      <c r="Q25" s="20"/>
      <c r="R25" s="21"/>
      <c r="S25" s="21"/>
    </row>
    <row r="26" spans="2:19" ht="15" customHeight="1">
      <c r="B26" s="194" t="s">
        <v>28</v>
      </c>
      <c r="C26" s="10" t="s">
        <v>17</v>
      </c>
      <c r="D26" s="11">
        <f ca="1">+data入力!D75</f>
        <v>2268536</v>
      </c>
      <c r="E26" s="11">
        <f ca="1">+data入力!E75</f>
        <v>839085</v>
      </c>
      <c r="F26" s="11">
        <f ca="1">+data入力!F75</f>
        <v>1460257</v>
      </c>
      <c r="G26" s="11">
        <f ca="1">+data入力!G75</f>
        <v>857960</v>
      </c>
      <c r="H26" s="11">
        <f ca="1">+data入力!H75</f>
        <v>950816</v>
      </c>
      <c r="I26" s="11">
        <f ca="1">+data入力!I75</f>
        <v>1458320</v>
      </c>
      <c r="J26" s="11">
        <f ca="1">+data入力!J75</f>
        <v>1928465</v>
      </c>
      <c r="K26" s="11">
        <f ca="1">+data入力!K75</f>
        <v>735900</v>
      </c>
      <c r="L26" s="11">
        <f ca="1">+data入力!L75</f>
        <v>966090</v>
      </c>
      <c r="M26" s="11">
        <f ca="1">+data入力!M75</f>
        <v>1963937</v>
      </c>
      <c r="N26" s="11">
        <f ca="1">+data入力!N75</f>
        <v>1275535</v>
      </c>
      <c r="O26" s="11">
        <f ca="1">+data入力!O75</f>
        <v>1024142</v>
      </c>
      <c r="P26" s="11">
        <f>SUMIF(D28:O28,"&gt;1",D26:O26)</f>
        <v>15729043</v>
      </c>
      <c r="Q26" s="12">
        <f>SUM(D26:O26)</f>
        <v>15729043</v>
      </c>
      <c r="R26" s="13"/>
      <c r="S26" s="13"/>
    </row>
    <row r="27" spans="2:19" ht="15" customHeight="1">
      <c r="B27" s="195"/>
      <c r="C27" s="14" t="s">
        <v>18</v>
      </c>
      <c r="D27" s="15">
        <f ca="1">+data入力!D43</f>
        <v>1500000</v>
      </c>
      <c r="E27" s="15">
        <f ca="1">+data入力!E43</f>
        <v>2000000</v>
      </c>
      <c r="F27" s="15">
        <f ca="1">+data入力!F43</f>
        <v>2500000</v>
      </c>
      <c r="G27" s="15">
        <f ca="1">+data入力!G43</f>
        <v>1000000</v>
      </c>
      <c r="H27" s="15">
        <f ca="1">+data入力!H43</f>
        <v>1500000</v>
      </c>
      <c r="I27" s="15">
        <f ca="1">+data入力!I43</f>
        <v>1500000</v>
      </c>
      <c r="J27" s="15">
        <f ca="1">+data入力!J43</f>
        <v>1500000</v>
      </c>
      <c r="K27" s="15">
        <f ca="1">+data入力!K43</f>
        <v>1500000</v>
      </c>
      <c r="L27" s="15">
        <f ca="1">+data入力!L43</f>
        <v>2000000</v>
      </c>
      <c r="M27" s="15">
        <f ca="1">+data入力!M43</f>
        <v>3000000</v>
      </c>
      <c r="N27" s="15">
        <f ca="1">+data入力!N43</f>
        <v>2500000</v>
      </c>
      <c r="O27" s="15">
        <f ca="1">+data入力!O43</f>
        <v>2000000</v>
      </c>
      <c r="P27" s="15">
        <f>SUMIF(D28:O28,"&gt;1",D27:O27)</f>
        <v>22500000</v>
      </c>
      <c r="Q27" s="16">
        <f>SUM(D27:O27)</f>
        <v>22500000</v>
      </c>
      <c r="R27" s="17"/>
      <c r="S27" s="17"/>
    </row>
    <row r="28" spans="2:19" ht="15" customHeight="1">
      <c r="B28" s="196"/>
      <c r="C28" s="18" t="s">
        <v>19</v>
      </c>
      <c r="D28" s="19">
        <f ca="1">+data入力!D12</f>
        <v>1644526</v>
      </c>
      <c r="E28" s="19">
        <f ca="1">+data入力!E12</f>
        <v>546121</v>
      </c>
      <c r="F28" s="19">
        <f ca="1">+data入力!F12</f>
        <v>1798457</v>
      </c>
      <c r="G28" s="19">
        <f ca="1">+data入力!G12</f>
        <v>516770</v>
      </c>
      <c r="H28" s="19">
        <f ca="1">+data入力!H12</f>
        <v>2056300</v>
      </c>
      <c r="I28" s="19">
        <f ca="1">+data入力!I12</f>
        <v>2471166</v>
      </c>
      <c r="J28" s="19">
        <f ca="1">+data入力!J12</f>
        <v>740580</v>
      </c>
      <c r="K28" s="19">
        <f ca="1">+data入力!K12</f>
        <v>1169500</v>
      </c>
      <c r="L28" s="19">
        <f ca="1">+data入力!L12</f>
        <v>1244012</v>
      </c>
      <c r="M28" s="19">
        <f ca="1">+data入力!M12</f>
        <v>2750460</v>
      </c>
      <c r="N28" s="19">
        <f ca="1">+data入力!N12</f>
        <v>1107940</v>
      </c>
      <c r="O28" s="19">
        <f ca="1">+data入力!O12</f>
        <v>948250</v>
      </c>
      <c r="P28" s="19">
        <f>SUM(D28:O28)</f>
        <v>16994082</v>
      </c>
      <c r="Q28" s="20"/>
      <c r="R28" s="21"/>
      <c r="S28" s="21"/>
    </row>
    <row r="29" spans="2:19" ht="15" customHeight="1">
      <c r="B29" s="200" t="s">
        <v>82</v>
      </c>
      <c r="C29" s="10" t="s">
        <v>17</v>
      </c>
      <c r="D29" s="166">
        <f ca="1">+data入力!D76</f>
        <v>1656200</v>
      </c>
      <c r="E29" s="166">
        <f ca="1">+data入力!E76</f>
        <v>1605100</v>
      </c>
      <c r="F29" s="166">
        <f ca="1">+data入力!F76</f>
        <v>1194910</v>
      </c>
      <c r="G29" s="166">
        <f ca="1">+data入力!G76</f>
        <v>1249650</v>
      </c>
      <c r="H29" s="166">
        <f ca="1">+data入力!H76</f>
        <v>720680</v>
      </c>
      <c r="I29" s="166">
        <f ca="1">+data入力!I76</f>
        <v>495180</v>
      </c>
      <c r="J29" s="166">
        <f ca="1">+data入力!J76</f>
        <v>765340</v>
      </c>
      <c r="K29" s="166">
        <f ca="1">+data入力!K76</f>
        <v>745690</v>
      </c>
      <c r="L29" s="166">
        <f ca="1">+data入力!L76</f>
        <v>880009</v>
      </c>
      <c r="M29" s="166">
        <f ca="1">+data入力!M76</f>
        <v>3628480</v>
      </c>
      <c r="N29" s="166">
        <f ca="1">+data入力!N76</f>
        <v>973500</v>
      </c>
      <c r="O29" s="166">
        <f ca="1">+data入力!O76</f>
        <v>875070</v>
      </c>
      <c r="P29" s="166">
        <f>SUMIF(D31:O31,"&gt;1",D29:O29)</f>
        <v>14789809</v>
      </c>
      <c r="Q29" s="149">
        <f>SUM(D29:O29)</f>
        <v>14789809</v>
      </c>
      <c r="R29" s="13"/>
      <c r="S29" s="13"/>
    </row>
    <row r="30" spans="2:19" ht="15" customHeight="1">
      <c r="B30" s="201"/>
      <c r="C30" s="175" t="s">
        <v>18</v>
      </c>
      <c r="D30" s="174">
        <f ca="1">+data入力!D44</f>
        <v>1000000</v>
      </c>
      <c r="E30" s="174">
        <f ca="1">+data入力!E44</f>
        <v>1000000</v>
      </c>
      <c r="F30" s="174">
        <f ca="1">+data入力!F44</f>
        <v>2000000</v>
      </c>
      <c r="G30" s="174">
        <f ca="1">+data入力!G44</f>
        <v>1000000</v>
      </c>
      <c r="H30" s="174">
        <f ca="1">+data入力!H44</f>
        <v>1000000</v>
      </c>
      <c r="I30" s="174">
        <f ca="1">+data入力!I44</f>
        <v>1000000</v>
      </c>
      <c r="J30" s="174">
        <f ca="1">+data入力!J44</f>
        <v>1500000</v>
      </c>
      <c r="K30" s="174">
        <f ca="1">+data入力!K44</f>
        <v>1000000</v>
      </c>
      <c r="L30" s="174">
        <f ca="1">+data入力!L44</f>
        <v>2000000</v>
      </c>
      <c r="M30" s="174">
        <f ca="1">+data入力!M44</f>
        <v>2500000</v>
      </c>
      <c r="N30" s="174">
        <f ca="1">+data入力!N44</f>
        <v>2500000</v>
      </c>
      <c r="O30" s="174">
        <f ca="1">+data入力!O44</f>
        <v>1500000</v>
      </c>
      <c r="P30" s="174">
        <f>SUMIF(D31:O31,"&gt;1",D30:O30)</f>
        <v>18000000</v>
      </c>
      <c r="Q30" s="149">
        <f>SUM(D30:O30)</f>
        <v>18000000</v>
      </c>
      <c r="R30" s="17"/>
      <c r="S30" s="17"/>
    </row>
    <row r="31" spans="2:19" ht="15" customHeight="1">
      <c r="B31" s="202"/>
      <c r="C31" s="150" t="s">
        <v>19</v>
      </c>
      <c r="D31" s="151">
        <f ca="1">+data入力!D13</f>
        <v>2148360</v>
      </c>
      <c r="E31" s="151">
        <f ca="1">+data入力!E13</f>
        <v>855970</v>
      </c>
      <c r="F31" s="151">
        <f ca="1">+data入力!F13</f>
        <v>2391000</v>
      </c>
      <c r="G31" s="151">
        <f ca="1">+data入力!G13</f>
        <v>1617070</v>
      </c>
      <c r="H31" s="151">
        <f ca="1">+data入力!H13</f>
        <v>1584220</v>
      </c>
      <c r="I31" s="151">
        <f ca="1">+data入力!I13</f>
        <v>963200</v>
      </c>
      <c r="J31" s="151">
        <f ca="1">+data入力!J13</f>
        <v>786100</v>
      </c>
      <c r="K31" s="151">
        <f ca="1">+data入力!K13</f>
        <v>1704300</v>
      </c>
      <c r="L31" s="151">
        <f ca="1">+data入力!L13</f>
        <v>1175000</v>
      </c>
      <c r="M31" s="151">
        <f ca="1">+data入力!M13</f>
        <v>1805862</v>
      </c>
      <c r="N31" s="151">
        <f ca="1">+data入力!N13</f>
        <v>1893100</v>
      </c>
      <c r="O31" s="151">
        <f ca="1">+data入力!O13</f>
        <v>1557950</v>
      </c>
      <c r="P31" s="151">
        <f>SUM(D31:O31)</f>
        <v>18482132</v>
      </c>
      <c r="Q31" s="152"/>
      <c r="R31" s="21"/>
      <c r="S31" s="21"/>
    </row>
    <row r="32" spans="2:19" ht="15" customHeight="1">
      <c r="B32" s="188" t="s">
        <v>23</v>
      </c>
      <c r="C32" s="10" t="s">
        <v>17</v>
      </c>
      <c r="D32" s="11">
        <f ca="1">+data入力!D77</f>
        <v>810803</v>
      </c>
      <c r="E32" s="11">
        <f ca="1">+data入力!E77</f>
        <v>843942</v>
      </c>
      <c r="F32" s="11">
        <f ca="1">+data入力!F77</f>
        <v>1243872</v>
      </c>
      <c r="G32" s="11">
        <f ca="1">+data入力!G77</f>
        <v>1066503</v>
      </c>
      <c r="H32" s="11">
        <f ca="1">+data入力!H77</f>
        <v>3023250</v>
      </c>
      <c r="I32" s="11">
        <f ca="1">+data入力!I77</f>
        <v>1711964</v>
      </c>
      <c r="J32" s="11">
        <f ca="1">+data入力!J77</f>
        <v>2119047</v>
      </c>
      <c r="K32" s="11">
        <f ca="1">+data入力!K77</f>
        <v>2078770</v>
      </c>
      <c r="L32" s="11">
        <f ca="1">+data入力!L77</f>
        <v>1360196</v>
      </c>
      <c r="M32" s="11">
        <f ca="1">+data入力!M77</f>
        <v>1616436</v>
      </c>
      <c r="N32" s="11">
        <f ca="1">+data入力!N77</f>
        <v>1855031</v>
      </c>
      <c r="O32" s="11">
        <f ca="1">+data入力!O77</f>
        <v>817537</v>
      </c>
      <c r="P32" s="11">
        <f>SUMIF(D34:O34,"&gt;1",D32:O32)</f>
        <v>18547351</v>
      </c>
      <c r="Q32" s="12">
        <f>SUM(D32:O32)</f>
        <v>18547351</v>
      </c>
      <c r="R32" s="13"/>
      <c r="S32" s="13"/>
    </row>
    <row r="33" spans="2:20" ht="15" customHeight="1">
      <c r="B33" s="189"/>
      <c r="C33" s="14" t="s">
        <v>18</v>
      </c>
      <c r="D33" s="15">
        <f ca="1">+data入力!D45</f>
        <v>1000000</v>
      </c>
      <c r="E33" s="15">
        <f ca="1">+data入力!E45</f>
        <v>1000000</v>
      </c>
      <c r="F33" s="15">
        <f ca="1">+data入力!F45</f>
        <v>1000000</v>
      </c>
      <c r="G33" s="15">
        <f ca="1">+data入力!G45</f>
        <v>1000000</v>
      </c>
      <c r="H33" s="15">
        <f ca="1">+data入力!H45</f>
        <v>1000000</v>
      </c>
      <c r="I33" s="15">
        <f ca="1">+data入力!I45</f>
        <v>1000000</v>
      </c>
      <c r="J33" s="15">
        <f ca="1">+data入力!J45</f>
        <v>1000000</v>
      </c>
      <c r="K33" s="15">
        <f ca="1">+data入力!K45</f>
        <v>1000000</v>
      </c>
      <c r="L33" s="15">
        <f ca="1">+data入力!L45</f>
        <v>1000000</v>
      </c>
      <c r="M33" s="15">
        <f ca="1">+data入力!M45</f>
        <v>1000000</v>
      </c>
      <c r="N33" s="15">
        <f ca="1">+data入力!N45</f>
        <v>1000000</v>
      </c>
      <c r="O33" s="15">
        <f ca="1">+data入力!O45</f>
        <v>1000000</v>
      </c>
      <c r="P33" s="15">
        <f>SUMIF(D34:O34,"&gt;1",D33:O33)</f>
        <v>12000000</v>
      </c>
      <c r="Q33" s="16">
        <f>SUM(D33:O33)</f>
        <v>12000000</v>
      </c>
      <c r="R33" s="17"/>
      <c r="S33" s="17"/>
    </row>
    <row r="34" spans="2:20" ht="15" customHeight="1">
      <c r="B34" s="190"/>
      <c r="C34" s="18" t="s">
        <v>19</v>
      </c>
      <c r="D34" s="19">
        <f ca="1">+data入力!D14</f>
        <v>1030823</v>
      </c>
      <c r="E34" s="19">
        <f ca="1">+data入力!E14</f>
        <v>1554750</v>
      </c>
      <c r="F34" s="19">
        <f ca="1">+data入力!F14</f>
        <v>1917755</v>
      </c>
      <c r="G34" s="19">
        <f ca="1">+data入力!G14</f>
        <v>462120</v>
      </c>
      <c r="H34" s="19">
        <f ca="1">+data入力!H14</f>
        <v>2060207</v>
      </c>
      <c r="I34" s="19">
        <f ca="1">+data入力!I14</f>
        <v>1202828</v>
      </c>
      <c r="J34" s="19">
        <f ca="1">+data入力!J14</f>
        <v>570792</v>
      </c>
      <c r="K34" s="19">
        <f ca="1">+data入力!K14</f>
        <v>597953</v>
      </c>
      <c r="L34" s="19">
        <f ca="1">+data入力!L14</f>
        <v>771671</v>
      </c>
      <c r="M34" s="19">
        <f ca="1">+data入力!M14</f>
        <v>2545493</v>
      </c>
      <c r="N34" s="19">
        <f ca="1">+data入力!N14</f>
        <v>982776</v>
      </c>
      <c r="O34" s="19">
        <f ca="1">+data入力!O14</f>
        <v>1158578</v>
      </c>
      <c r="P34" s="19">
        <f>SUM(D34:O34)</f>
        <v>14855746</v>
      </c>
      <c r="Q34" s="20"/>
      <c r="R34" s="21"/>
      <c r="S34" s="21"/>
    </row>
    <row r="35" spans="2:20" ht="15" customHeight="1">
      <c r="B35" s="191" t="s">
        <v>24</v>
      </c>
      <c r="C35" s="10" t="s">
        <v>17</v>
      </c>
      <c r="D35" s="11">
        <f t="shared" ref="D35:F36" si="3">+D20+D23+D26+D29+D32</f>
        <v>7037705</v>
      </c>
      <c r="E35" s="11">
        <f t="shared" si="3"/>
        <v>5698452</v>
      </c>
      <c r="F35" s="11">
        <f t="shared" si="3"/>
        <v>9768801</v>
      </c>
      <c r="G35" s="11">
        <f>+G23+G26+G29+G32</f>
        <v>5030183</v>
      </c>
      <c r="H35" s="11">
        <f t="shared" ref="H35:O35" si="4">+H23+H26+H29+H32</f>
        <v>5920704</v>
      </c>
      <c r="I35" s="11">
        <f t="shared" si="4"/>
        <v>7015065</v>
      </c>
      <c r="J35" s="11">
        <f t="shared" si="4"/>
        <v>7569202</v>
      </c>
      <c r="K35" s="11">
        <f t="shared" si="4"/>
        <v>5131550</v>
      </c>
      <c r="L35" s="11">
        <f t="shared" si="4"/>
        <v>5313995</v>
      </c>
      <c r="M35" s="11">
        <f t="shared" si="4"/>
        <v>11887873</v>
      </c>
      <c r="N35" s="11">
        <f t="shared" si="4"/>
        <v>6899426</v>
      </c>
      <c r="O35" s="11">
        <f t="shared" si="4"/>
        <v>4892599</v>
      </c>
      <c r="P35" s="11">
        <f>SUMIF(D37:O37,"&gt;1",D35:O35)</f>
        <v>82165555</v>
      </c>
      <c r="Q35" s="12">
        <f>SUM(D35:O35)</f>
        <v>82165555</v>
      </c>
      <c r="R35" s="13"/>
      <c r="S35" s="13"/>
    </row>
    <row r="36" spans="2:20" ht="15" customHeight="1">
      <c r="B36" s="192"/>
      <c r="C36" s="14" t="s">
        <v>18</v>
      </c>
      <c r="D36" s="15">
        <f t="shared" si="3"/>
        <v>6500000</v>
      </c>
      <c r="E36" s="15">
        <f t="shared" si="3"/>
        <v>7000000</v>
      </c>
      <c r="F36" s="15">
        <f t="shared" si="3"/>
        <v>10000000</v>
      </c>
      <c r="G36" s="15">
        <f>+G24+G27+G30+G33</f>
        <v>5500000</v>
      </c>
      <c r="H36" s="15">
        <f t="shared" ref="H36:O36" si="5">+H24+H27+H30+H33</f>
        <v>6000000</v>
      </c>
      <c r="I36" s="15">
        <f t="shared" si="5"/>
        <v>6500000</v>
      </c>
      <c r="J36" s="15">
        <f t="shared" si="5"/>
        <v>7500000</v>
      </c>
      <c r="K36" s="15">
        <f t="shared" si="5"/>
        <v>7500000</v>
      </c>
      <c r="L36" s="15">
        <f t="shared" si="5"/>
        <v>8500000</v>
      </c>
      <c r="M36" s="15">
        <f t="shared" si="5"/>
        <v>11000000</v>
      </c>
      <c r="N36" s="15">
        <f t="shared" si="5"/>
        <v>9500000</v>
      </c>
      <c r="O36" s="15">
        <f t="shared" si="5"/>
        <v>7500000</v>
      </c>
      <c r="P36" s="15">
        <f>SUMIF(D37:O37,"&gt;1",D36:O36)</f>
        <v>93000000</v>
      </c>
      <c r="Q36" s="16">
        <f>SUM(D36:O36)</f>
        <v>93000000</v>
      </c>
      <c r="R36" s="17"/>
      <c r="S36" s="17"/>
    </row>
    <row r="37" spans="2:20" ht="15" customHeight="1" thickBot="1">
      <c r="B37" s="193"/>
      <c r="C37" s="22" t="s">
        <v>19</v>
      </c>
      <c r="D37" s="23">
        <f>+D25+D28+D31+D34</f>
        <v>7204499</v>
      </c>
      <c r="E37" s="23">
        <f t="shared" ref="E37:O37" si="6">+E25+E28+E31+E34</f>
        <v>5427881</v>
      </c>
      <c r="F37" s="23">
        <f t="shared" si="6"/>
        <v>10295732</v>
      </c>
      <c r="G37" s="23">
        <f t="shared" si="6"/>
        <v>4486120</v>
      </c>
      <c r="H37" s="23">
        <f t="shared" si="6"/>
        <v>7714277</v>
      </c>
      <c r="I37" s="23">
        <f t="shared" si="6"/>
        <v>7495594</v>
      </c>
      <c r="J37" s="23">
        <f t="shared" si="6"/>
        <v>5654698</v>
      </c>
      <c r="K37" s="23">
        <f t="shared" si="6"/>
        <v>5583176</v>
      </c>
      <c r="L37" s="23">
        <f t="shared" si="6"/>
        <v>6481693</v>
      </c>
      <c r="M37" s="23">
        <f t="shared" si="6"/>
        <v>11806210</v>
      </c>
      <c r="N37" s="23">
        <f t="shared" si="6"/>
        <v>6455316</v>
      </c>
      <c r="O37" s="23">
        <f t="shared" si="6"/>
        <v>7965598</v>
      </c>
      <c r="P37" s="24">
        <f>SUM(D37:O37)</f>
        <v>86570794</v>
      </c>
      <c r="Q37" s="25"/>
      <c r="R37" s="21"/>
      <c r="S37" s="21"/>
    </row>
    <row r="38" spans="2:20" s="9" customFormat="1" ht="15" customHeight="1">
      <c r="B38" s="67" t="s">
        <v>30</v>
      </c>
      <c r="C38" s="6" t="s">
        <v>1</v>
      </c>
      <c r="D38" s="6" t="s">
        <v>2</v>
      </c>
      <c r="E38" s="6" t="s">
        <v>3</v>
      </c>
      <c r="F38" s="6" t="s">
        <v>4</v>
      </c>
      <c r="G38" s="6" t="s">
        <v>5</v>
      </c>
      <c r="H38" s="6" t="s">
        <v>6</v>
      </c>
      <c r="I38" s="6" t="s">
        <v>7</v>
      </c>
      <c r="J38" s="6" t="s">
        <v>8</v>
      </c>
      <c r="K38" s="6" t="s">
        <v>9</v>
      </c>
      <c r="L38" s="6" t="s">
        <v>10</v>
      </c>
      <c r="M38" s="6" t="s">
        <v>11</v>
      </c>
      <c r="N38" s="6" t="s">
        <v>12</v>
      </c>
      <c r="O38" s="6" t="s">
        <v>13</v>
      </c>
      <c r="P38" s="7" t="s">
        <v>14</v>
      </c>
      <c r="Q38" s="8" t="s">
        <v>15</v>
      </c>
    </row>
    <row r="39" spans="2:20" ht="15" customHeight="1">
      <c r="B39" s="188" t="s">
        <v>31</v>
      </c>
      <c r="C39" s="10" t="s">
        <v>17</v>
      </c>
      <c r="D39" s="11">
        <f ca="1">+data入力!D79</f>
        <v>72690</v>
      </c>
      <c r="E39" s="11">
        <f ca="1">+data入力!E79</f>
        <v>100340</v>
      </c>
      <c r="F39" s="11">
        <f ca="1">+data入力!F79</f>
        <v>72900</v>
      </c>
      <c r="G39" s="11">
        <f ca="1">+data入力!G79</f>
        <v>121975</v>
      </c>
      <c r="H39" s="11">
        <f ca="1">+data入力!H79</f>
        <v>226250</v>
      </c>
      <c r="I39" s="11">
        <f ca="1">+data入力!I79</f>
        <v>1309688</v>
      </c>
      <c r="J39" s="11">
        <f ca="1">+data入力!J79</f>
        <v>176272</v>
      </c>
      <c r="K39" s="11">
        <f ca="1">+data入力!K79</f>
        <v>178801</v>
      </c>
      <c r="L39" s="11">
        <f ca="1">+data入力!L79</f>
        <v>493380</v>
      </c>
      <c r="M39" s="11">
        <f ca="1">+data入力!M79</f>
        <v>213120</v>
      </c>
      <c r="N39" s="11">
        <f ca="1">+data入力!N79</f>
        <v>182920</v>
      </c>
      <c r="O39" s="11">
        <f ca="1">+data入力!O79</f>
        <v>49710</v>
      </c>
      <c r="P39" s="11">
        <f>SUMIF(D41:O41,"&gt;1",D39:O39)</f>
        <v>3198046</v>
      </c>
      <c r="Q39" s="12">
        <f>SUM(D39:O39)</f>
        <v>3198046</v>
      </c>
    </row>
    <row r="40" spans="2:20" ht="15" customHeight="1">
      <c r="B40" s="189"/>
      <c r="C40" s="14" t="s">
        <v>18</v>
      </c>
      <c r="D40" s="15">
        <f ca="1">+data入力!D47</f>
        <v>60000</v>
      </c>
      <c r="E40" s="15">
        <f ca="1">+data入力!E47</f>
        <v>70000</v>
      </c>
      <c r="F40" s="15">
        <f ca="1">+data入力!F47</f>
        <v>100000</v>
      </c>
      <c r="G40" s="15">
        <f ca="1">+data入力!G47</f>
        <v>70000</v>
      </c>
      <c r="H40" s="15">
        <f ca="1">+data入力!H47</f>
        <v>70000</v>
      </c>
      <c r="I40" s="15">
        <f ca="1">+data入力!I47</f>
        <v>70000</v>
      </c>
      <c r="J40" s="15">
        <f ca="1">+data入力!J47</f>
        <v>70000</v>
      </c>
      <c r="K40" s="15">
        <f ca="1">+data入力!K47</f>
        <v>70000</v>
      </c>
      <c r="L40" s="15">
        <f ca="1">+data入力!L47</f>
        <v>80000</v>
      </c>
      <c r="M40" s="15">
        <f ca="1">+data入力!M47</f>
        <v>100000</v>
      </c>
      <c r="N40" s="15">
        <f ca="1">+data入力!N47</f>
        <v>70000</v>
      </c>
      <c r="O40" s="15">
        <f ca="1">+data入力!O47</f>
        <v>70000</v>
      </c>
      <c r="P40" s="15">
        <f>SUMIF(D41:O41,"&gt;1",D40:O40)</f>
        <v>900000</v>
      </c>
      <c r="Q40" s="16">
        <f>SUM(D40:O40)</f>
        <v>900000</v>
      </c>
    </row>
    <row r="41" spans="2:20" ht="15" customHeight="1">
      <c r="B41" s="190"/>
      <c r="C41" s="18" t="s">
        <v>19</v>
      </c>
      <c r="D41" s="19">
        <f ca="1">+data入力!D16</f>
        <v>154860</v>
      </c>
      <c r="E41" s="19">
        <f ca="1">+data入力!E16</f>
        <v>36280</v>
      </c>
      <c r="F41" s="19">
        <f ca="1">+data入力!F16</f>
        <v>498480</v>
      </c>
      <c r="G41" s="19">
        <f ca="1">+data入力!G16</f>
        <v>120570</v>
      </c>
      <c r="H41" s="19">
        <f ca="1">+data入力!H16</f>
        <v>63250</v>
      </c>
      <c r="I41" s="19">
        <f ca="1">+data入力!I16</f>
        <v>21140</v>
      </c>
      <c r="J41" s="19">
        <f ca="1">+data入力!J16</f>
        <v>61817</v>
      </c>
      <c r="K41" s="19">
        <f ca="1">+data入力!K16</f>
        <v>18700</v>
      </c>
      <c r="L41" s="19">
        <f ca="1">+data入力!L16</f>
        <v>87400</v>
      </c>
      <c r="M41" s="19">
        <f ca="1">+data入力!M16</f>
        <v>744660</v>
      </c>
      <c r="N41" s="19">
        <f ca="1">+data入力!N16</f>
        <v>66320</v>
      </c>
      <c r="O41" s="19">
        <f ca="1">+data入力!O16</f>
        <v>181600</v>
      </c>
      <c r="P41" s="19">
        <f>SUM(D41:O41)</f>
        <v>2055077</v>
      </c>
      <c r="Q41" s="20"/>
    </row>
    <row r="42" spans="2:20" ht="15" customHeight="1">
      <c r="B42" s="188" t="s">
        <v>23</v>
      </c>
      <c r="C42" s="10" t="s">
        <v>17</v>
      </c>
      <c r="D42" s="11">
        <f ca="1">+data入力!D81</f>
        <v>10600</v>
      </c>
      <c r="E42" s="11">
        <f ca="1">+data入力!E81</f>
        <v>12300</v>
      </c>
      <c r="F42" s="11">
        <f ca="1">+data入力!F81</f>
        <v>0</v>
      </c>
      <c r="G42" s="11">
        <f ca="1">+data入力!G81</f>
        <v>0</v>
      </c>
      <c r="H42" s="11">
        <f ca="1">+data入力!H81</f>
        <v>0</v>
      </c>
      <c r="I42" s="11">
        <f ca="1">+data入力!I81</f>
        <v>0</v>
      </c>
      <c r="J42" s="11">
        <f ca="1">+data入力!J81</f>
        <v>0</v>
      </c>
      <c r="K42" s="11">
        <f ca="1">+data入力!K81</f>
        <v>0</v>
      </c>
      <c r="L42" s="11">
        <f ca="1">+data入力!L81</f>
        <v>0</v>
      </c>
      <c r="M42" s="11">
        <f ca="1">+data入力!M81</f>
        <v>0</v>
      </c>
      <c r="N42" s="11">
        <f ca="1">+data入力!N81</f>
        <v>0</v>
      </c>
      <c r="O42" s="11">
        <f ca="1">+data入力!O81</f>
        <v>0</v>
      </c>
      <c r="P42" s="11">
        <f>SUMIF(D44:O44,"&gt;1",D42:O42)</f>
        <v>0</v>
      </c>
      <c r="Q42" s="12">
        <f>SUM(D42:O42)</f>
        <v>22900</v>
      </c>
    </row>
    <row r="43" spans="2:20" ht="15" customHeight="1" thickBot="1">
      <c r="B43" s="189"/>
      <c r="C43" s="14" t="s">
        <v>18</v>
      </c>
      <c r="D43" s="15">
        <f ca="1">+data入力!D49</f>
        <v>0</v>
      </c>
      <c r="E43" s="15">
        <f ca="1">+data入力!E49</f>
        <v>0</v>
      </c>
      <c r="F43" s="15">
        <f ca="1">+data入力!F49</f>
        <v>0</v>
      </c>
      <c r="G43" s="15">
        <f ca="1">+data入力!G49</f>
        <v>0</v>
      </c>
      <c r="H43" s="15">
        <f ca="1">+data入力!H49</f>
        <v>0</v>
      </c>
      <c r="I43" s="15">
        <f ca="1">+data入力!I49</f>
        <v>0</v>
      </c>
      <c r="J43" s="15">
        <f ca="1">+data入力!J49</f>
        <v>0</v>
      </c>
      <c r="K43" s="15">
        <f ca="1">+data入力!K49</f>
        <v>0</v>
      </c>
      <c r="L43" s="15">
        <f ca="1">+data入力!L49</f>
        <v>0</v>
      </c>
      <c r="M43" s="15">
        <f ca="1">+data入力!M49</f>
        <v>0</v>
      </c>
      <c r="N43" s="15">
        <f ca="1">+data入力!N49</f>
        <v>0</v>
      </c>
      <c r="O43" s="15">
        <f ca="1">+data入力!O49</f>
        <v>0</v>
      </c>
      <c r="P43" s="15">
        <f>SUMIF(D44:O44,"&gt;1",D43:O43)</f>
        <v>0</v>
      </c>
      <c r="Q43" s="16">
        <f>SUM(D43:O43)</f>
        <v>0</v>
      </c>
    </row>
    <row r="44" spans="2:20" ht="15" customHeight="1">
      <c r="B44" s="190"/>
      <c r="C44" s="18" t="s">
        <v>19</v>
      </c>
      <c r="D44" s="19">
        <f ca="1">+data入力!D18</f>
        <v>0</v>
      </c>
      <c r="E44" s="19">
        <f ca="1">+data入力!E18</f>
        <v>0</v>
      </c>
      <c r="F44" s="19">
        <f ca="1">+data入力!F18</f>
        <v>0</v>
      </c>
      <c r="G44" s="19">
        <f ca="1">+data入力!G18</f>
        <v>0</v>
      </c>
      <c r="H44" s="19">
        <f ca="1">+data入力!H18</f>
        <v>0</v>
      </c>
      <c r="I44" s="19">
        <f ca="1">+data入力!I18</f>
        <v>0</v>
      </c>
      <c r="J44" s="19">
        <f ca="1">+data入力!J18</f>
        <v>0</v>
      </c>
      <c r="K44" s="19">
        <f ca="1">+data入力!K18</f>
        <v>0</v>
      </c>
      <c r="L44" s="19">
        <f ca="1">+data入力!L18</f>
        <v>0</v>
      </c>
      <c r="M44" s="19">
        <f ca="1">+data入力!M18</f>
        <v>0</v>
      </c>
      <c r="N44" s="19">
        <f ca="1">+data入力!N18</f>
        <v>0</v>
      </c>
      <c r="O44" s="19">
        <f ca="1">+data入力!O18</f>
        <v>0</v>
      </c>
      <c r="P44" s="19">
        <f>SUM(D44:O44)</f>
        <v>0</v>
      </c>
      <c r="Q44" s="20"/>
      <c r="S44" s="7" t="s">
        <v>14</v>
      </c>
      <c r="T44" s="8" t="s">
        <v>15</v>
      </c>
    </row>
    <row r="45" spans="2:20" ht="15" customHeight="1">
      <c r="B45" s="197" t="s">
        <v>24</v>
      </c>
      <c r="C45" s="10" t="s">
        <v>17</v>
      </c>
      <c r="D45" s="11">
        <f>+D39+D42</f>
        <v>83290</v>
      </c>
      <c r="E45" s="11">
        <f t="shared" ref="E45:O45" si="7">+E39+E42</f>
        <v>112640</v>
      </c>
      <c r="F45" s="11">
        <f t="shared" si="7"/>
        <v>72900</v>
      </c>
      <c r="G45" s="11">
        <f t="shared" si="7"/>
        <v>121975</v>
      </c>
      <c r="H45" s="11">
        <f t="shared" si="7"/>
        <v>226250</v>
      </c>
      <c r="I45" s="11">
        <f t="shared" si="7"/>
        <v>1309688</v>
      </c>
      <c r="J45" s="11">
        <f t="shared" si="7"/>
        <v>176272</v>
      </c>
      <c r="K45" s="11">
        <f t="shared" si="7"/>
        <v>178801</v>
      </c>
      <c r="L45" s="11">
        <f t="shared" si="7"/>
        <v>493380</v>
      </c>
      <c r="M45" s="11">
        <f t="shared" si="7"/>
        <v>213120</v>
      </c>
      <c r="N45" s="11">
        <f t="shared" si="7"/>
        <v>182920</v>
      </c>
      <c r="O45" s="11">
        <f t="shared" si="7"/>
        <v>49710</v>
      </c>
      <c r="P45" s="11">
        <f>SUMIF(D47:O47,"&gt;1",D45:O45)</f>
        <v>3220946</v>
      </c>
      <c r="Q45" s="12">
        <f>SUM(D45:O45)</f>
        <v>3220946</v>
      </c>
      <c r="S45" s="11">
        <f>+P29+P45</f>
        <v>18010755</v>
      </c>
      <c r="T45" s="12">
        <f t="shared" ref="S45:T47" si="8">+Q29+Q45</f>
        <v>18010755</v>
      </c>
    </row>
    <row r="46" spans="2:20" ht="15" customHeight="1">
      <c r="B46" s="198"/>
      <c r="C46" s="14" t="s">
        <v>18</v>
      </c>
      <c r="D46" s="15">
        <f>+D40+D43</f>
        <v>60000</v>
      </c>
      <c r="E46" s="15">
        <f t="shared" ref="E46:O46" si="9">+E40+E43</f>
        <v>70000</v>
      </c>
      <c r="F46" s="15">
        <f t="shared" si="9"/>
        <v>100000</v>
      </c>
      <c r="G46" s="15">
        <f t="shared" si="9"/>
        <v>70000</v>
      </c>
      <c r="H46" s="15">
        <f t="shared" si="9"/>
        <v>70000</v>
      </c>
      <c r="I46" s="15">
        <f t="shared" si="9"/>
        <v>70000</v>
      </c>
      <c r="J46" s="15">
        <f t="shared" si="9"/>
        <v>70000</v>
      </c>
      <c r="K46" s="15">
        <f t="shared" si="9"/>
        <v>70000</v>
      </c>
      <c r="L46" s="15">
        <f t="shared" si="9"/>
        <v>80000</v>
      </c>
      <c r="M46" s="15">
        <f t="shared" si="9"/>
        <v>100000</v>
      </c>
      <c r="N46" s="15">
        <f t="shared" si="9"/>
        <v>70000</v>
      </c>
      <c r="O46" s="15">
        <f t="shared" si="9"/>
        <v>70000</v>
      </c>
      <c r="P46" s="15">
        <f>SUMIF(D47:O47,"&gt;1",D46:O46)</f>
        <v>900000</v>
      </c>
      <c r="Q46" s="16">
        <f>SUM(D46:O46)</f>
        <v>900000</v>
      </c>
      <c r="S46" s="15">
        <f t="shared" si="8"/>
        <v>18900000</v>
      </c>
      <c r="T46" s="16">
        <f t="shared" si="8"/>
        <v>18900000</v>
      </c>
    </row>
    <row r="47" spans="2:20" ht="15" customHeight="1" thickBot="1">
      <c r="B47" s="199"/>
      <c r="C47" s="22" t="s">
        <v>19</v>
      </c>
      <c r="D47" s="23">
        <f>+D41+D44</f>
        <v>154860</v>
      </c>
      <c r="E47" s="23">
        <f t="shared" ref="E47:O47" si="10">+E41+E44</f>
        <v>36280</v>
      </c>
      <c r="F47" s="23">
        <f t="shared" si="10"/>
        <v>498480</v>
      </c>
      <c r="G47" s="23">
        <f t="shared" si="10"/>
        <v>120570</v>
      </c>
      <c r="H47" s="23">
        <f t="shared" si="10"/>
        <v>63250</v>
      </c>
      <c r="I47" s="23">
        <f t="shared" si="10"/>
        <v>21140</v>
      </c>
      <c r="J47" s="23">
        <f t="shared" si="10"/>
        <v>61817</v>
      </c>
      <c r="K47" s="23">
        <f t="shared" si="10"/>
        <v>18700</v>
      </c>
      <c r="L47" s="23">
        <f t="shared" si="10"/>
        <v>87400</v>
      </c>
      <c r="M47" s="23">
        <f t="shared" si="10"/>
        <v>744660</v>
      </c>
      <c r="N47" s="23">
        <f t="shared" si="10"/>
        <v>66320</v>
      </c>
      <c r="O47" s="23">
        <f t="shared" si="10"/>
        <v>181600</v>
      </c>
      <c r="P47" s="24">
        <f>SUM(D47:O47)</f>
        <v>2055077</v>
      </c>
      <c r="Q47" s="25"/>
      <c r="S47" s="154">
        <f t="shared" si="8"/>
        <v>20537209</v>
      </c>
      <c r="T47" s="25">
        <f>+P31+P47</f>
        <v>20537209</v>
      </c>
    </row>
    <row r="48" spans="2:20" ht="15" hidden="1" customHeight="1">
      <c r="B48" s="27" t="s">
        <v>32</v>
      </c>
      <c r="C48" s="28" t="s">
        <v>1</v>
      </c>
      <c r="D48" s="28" t="s">
        <v>2</v>
      </c>
      <c r="E48" s="28" t="s">
        <v>3</v>
      </c>
      <c r="F48" s="28" t="s">
        <v>4</v>
      </c>
      <c r="G48" s="28" t="s">
        <v>5</v>
      </c>
      <c r="H48" s="28" t="s">
        <v>6</v>
      </c>
      <c r="I48" s="28" t="s">
        <v>7</v>
      </c>
      <c r="J48" s="28" t="s">
        <v>8</v>
      </c>
      <c r="K48" s="28" t="s">
        <v>9</v>
      </c>
      <c r="L48" s="28" t="s">
        <v>10</v>
      </c>
      <c r="M48" s="28" t="s">
        <v>11</v>
      </c>
      <c r="N48" s="28" t="s">
        <v>12</v>
      </c>
      <c r="O48" s="28" t="s">
        <v>13</v>
      </c>
      <c r="P48" s="7" t="s">
        <v>14</v>
      </c>
      <c r="Q48" s="29" t="s">
        <v>15</v>
      </c>
    </row>
    <row r="49" spans="2:19" ht="15" hidden="1" customHeight="1">
      <c r="B49" s="188" t="s">
        <v>33</v>
      </c>
      <c r="C49" s="30" t="s">
        <v>17</v>
      </c>
      <c r="D49" s="31">
        <f ca="1">+data入力!D84</f>
        <v>0</v>
      </c>
      <c r="E49" s="31">
        <f ca="1">+data入力!E84</f>
        <v>0</v>
      </c>
      <c r="F49" s="31">
        <f ca="1">+data入力!F84</f>
        <v>0</v>
      </c>
      <c r="G49" s="31">
        <f ca="1">+data入力!G84</f>
        <v>0</v>
      </c>
      <c r="H49" s="31">
        <f ca="1">+data入力!H84</f>
        <v>0</v>
      </c>
      <c r="I49" s="31">
        <f ca="1">+data入力!I84</f>
        <v>0</v>
      </c>
      <c r="J49" s="31">
        <f ca="1">+data入力!J84</f>
        <v>0</v>
      </c>
      <c r="K49" s="31">
        <f ca="1">+data入力!K84</f>
        <v>0</v>
      </c>
      <c r="L49" s="31">
        <f ca="1">+data入力!L84</f>
        <v>0</v>
      </c>
      <c r="M49" s="31">
        <f ca="1">+data入力!M84</f>
        <v>0</v>
      </c>
      <c r="N49" s="31">
        <f ca="1">+data入力!N84</f>
        <v>0</v>
      </c>
      <c r="O49" s="31">
        <f ca="1">+data入力!O84</f>
        <v>0</v>
      </c>
      <c r="P49" s="11">
        <f>SUMIF(D51:O51,"&gt;1",D49:O49)</f>
        <v>0</v>
      </c>
      <c r="Q49" s="12">
        <f>SUM(D49:O49)</f>
        <v>0</v>
      </c>
      <c r="R49" s="13"/>
      <c r="S49" s="13"/>
    </row>
    <row r="50" spans="2:19" ht="15" hidden="1" customHeight="1">
      <c r="B50" s="189"/>
      <c r="C50" s="32" t="s">
        <v>18</v>
      </c>
      <c r="D50" s="33">
        <f ca="1">+data入力!D51</f>
        <v>1500000</v>
      </c>
      <c r="E50" s="33">
        <f ca="1">+data入力!E51</f>
        <v>0</v>
      </c>
      <c r="F50" s="33">
        <f ca="1">+data入力!F51</f>
        <v>1500000</v>
      </c>
      <c r="G50" s="33">
        <f ca="1">+data入力!G51</f>
        <v>1500000</v>
      </c>
      <c r="H50" s="33">
        <f ca="1">+data入力!H51</f>
        <v>1100000</v>
      </c>
      <c r="I50" s="33">
        <f ca="1">+data入力!I51</f>
        <v>1100000</v>
      </c>
      <c r="J50" s="33">
        <f ca="1">+data入力!J51</f>
        <v>1200000</v>
      </c>
      <c r="K50" s="33">
        <f ca="1">+data入力!K51</f>
        <v>0</v>
      </c>
      <c r="L50" s="33">
        <f ca="1">+data入力!L51</f>
        <v>0</v>
      </c>
      <c r="M50" s="33">
        <f ca="1">+data入力!M51</f>
        <v>0</v>
      </c>
      <c r="N50" s="33">
        <f ca="1">+data入力!N51</f>
        <v>1200000</v>
      </c>
      <c r="O50" s="33">
        <f ca="1">+data入力!O51</f>
        <v>1500000</v>
      </c>
      <c r="P50" s="15">
        <f>SUMIF(D51:O51,"&gt;1",D50:O50)</f>
        <v>1500000</v>
      </c>
      <c r="Q50" s="16">
        <f>SUM(D50:O50)</f>
        <v>10600000</v>
      </c>
      <c r="R50" s="17"/>
      <c r="S50" s="17"/>
    </row>
    <row r="51" spans="2:19" ht="15" hidden="1" customHeight="1">
      <c r="B51" s="190"/>
      <c r="C51" s="34" t="s">
        <v>19</v>
      </c>
      <c r="D51" s="35">
        <f ca="1">+data入力!D20</f>
        <v>0</v>
      </c>
      <c r="E51" s="35">
        <f ca="1">+data入力!E20</f>
        <v>0</v>
      </c>
      <c r="F51" s="35">
        <f ca="1">+data入力!F20</f>
        <v>0</v>
      </c>
      <c r="G51" s="35">
        <f ca="1">+data入力!G20</f>
        <v>0</v>
      </c>
      <c r="H51" s="35">
        <f ca="1">+data入力!H20</f>
        <v>0</v>
      </c>
      <c r="I51" s="35">
        <f ca="1">+data入力!I20</f>
        <v>0</v>
      </c>
      <c r="J51" s="35">
        <f ca="1">+data入力!J20</f>
        <v>0</v>
      </c>
      <c r="K51" s="35">
        <f ca="1">+data入力!K20</f>
        <v>0</v>
      </c>
      <c r="L51" s="35">
        <f ca="1">+data入力!L20</f>
        <v>0</v>
      </c>
      <c r="M51" s="35">
        <f ca="1">+data入力!M20</f>
        <v>0</v>
      </c>
      <c r="N51" s="35">
        <f ca="1">+data入力!N20</f>
        <v>0</v>
      </c>
      <c r="O51" s="35">
        <f ca="1">+data入力!O20</f>
        <v>2450570</v>
      </c>
      <c r="P51" s="19">
        <f>SUM(D51:O51)</f>
        <v>2450570</v>
      </c>
      <c r="Q51" s="20"/>
      <c r="R51" s="21"/>
      <c r="S51" s="21"/>
    </row>
    <row r="52" spans="2:19" ht="15" hidden="1" customHeight="1">
      <c r="B52" s="188" t="s">
        <v>34</v>
      </c>
      <c r="C52" s="36" t="s">
        <v>17</v>
      </c>
      <c r="D52" s="37">
        <f ca="1">+data入力!D85</f>
        <v>0</v>
      </c>
      <c r="E52" s="37">
        <f ca="1">+data入力!E85</f>
        <v>0</v>
      </c>
      <c r="F52" s="37">
        <f ca="1">+data入力!F85</f>
        <v>0</v>
      </c>
      <c r="G52" s="37">
        <f ca="1">+data入力!G85</f>
        <v>0</v>
      </c>
      <c r="H52" s="37">
        <f ca="1">+data入力!H85</f>
        <v>0</v>
      </c>
      <c r="I52" s="37">
        <f ca="1">+data入力!I85</f>
        <v>0</v>
      </c>
      <c r="J52" s="37">
        <f ca="1">+data入力!J85</f>
        <v>0</v>
      </c>
      <c r="K52" s="37">
        <f ca="1">+data入力!K85</f>
        <v>0</v>
      </c>
      <c r="L52" s="37">
        <f ca="1">+data入力!L85</f>
        <v>0</v>
      </c>
      <c r="M52" s="37">
        <f ca="1">+data入力!M85</f>
        <v>0</v>
      </c>
      <c r="N52" s="37">
        <f ca="1">+data入力!N85</f>
        <v>0</v>
      </c>
      <c r="O52" s="37">
        <f ca="1">+data入力!O85</f>
        <v>0</v>
      </c>
      <c r="P52" s="38">
        <f>SUMIF(D54:O54,"&gt;1",D52:O52)</f>
        <v>0</v>
      </c>
      <c r="Q52" s="12">
        <f>SUM(D52:O52)</f>
        <v>0</v>
      </c>
      <c r="R52" s="13"/>
      <c r="S52" s="13"/>
    </row>
    <row r="53" spans="2:19" ht="15" hidden="1" customHeight="1">
      <c r="B53" s="189"/>
      <c r="C53" s="36" t="s">
        <v>18</v>
      </c>
      <c r="D53" s="33">
        <f ca="1">+data入力!D52</f>
        <v>1000000</v>
      </c>
      <c r="E53" s="33">
        <f ca="1">+data入力!E52</f>
        <v>0</v>
      </c>
      <c r="F53" s="33">
        <f ca="1">+data入力!F52</f>
        <v>1000000</v>
      </c>
      <c r="G53" s="33">
        <f ca="1">+data入力!G52</f>
        <v>1000000</v>
      </c>
      <c r="H53" s="33">
        <f ca="1">+data入力!H52</f>
        <v>800000</v>
      </c>
      <c r="I53" s="33">
        <f ca="1">+data入力!I52</f>
        <v>800000</v>
      </c>
      <c r="J53" s="33">
        <f ca="1">+data入力!J52</f>
        <v>850000</v>
      </c>
      <c r="K53" s="33">
        <f ca="1">+data入力!K52</f>
        <v>0</v>
      </c>
      <c r="L53" s="33">
        <f ca="1">+data入力!L52</f>
        <v>0</v>
      </c>
      <c r="M53" s="33">
        <f ca="1">+data入力!M52</f>
        <v>0</v>
      </c>
      <c r="N53" s="33">
        <f ca="1">+data入力!N52</f>
        <v>850000</v>
      </c>
      <c r="O53" s="33">
        <f ca="1">+data入力!O52</f>
        <v>1000000</v>
      </c>
      <c r="P53" s="39">
        <f>SUMIF(D54:O54,"&gt;1",D53:O53)</f>
        <v>1000000</v>
      </c>
      <c r="Q53" s="16">
        <f>SUM(D53:O53)</f>
        <v>7300000</v>
      </c>
      <c r="R53" s="17"/>
      <c r="S53" s="17"/>
    </row>
    <row r="54" spans="2:19" ht="15" hidden="1" customHeight="1">
      <c r="B54" s="190"/>
      <c r="C54" s="34" t="s">
        <v>19</v>
      </c>
      <c r="D54" s="35">
        <f ca="1">+data入力!D21</f>
        <v>0</v>
      </c>
      <c r="E54" s="35">
        <f ca="1">+data入力!E21</f>
        <v>0</v>
      </c>
      <c r="F54" s="35">
        <f ca="1">+data入力!F21</f>
        <v>0</v>
      </c>
      <c r="G54" s="35">
        <f ca="1">+data入力!G21</f>
        <v>0</v>
      </c>
      <c r="H54" s="35">
        <f ca="1">+data入力!H21</f>
        <v>0</v>
      </c>
      <c r="I54" s="35">
        <f ca="1">+data入力!I21</f>
        <v>0</v>
      </c>
      <c r="J54" s="35">
        <f ca="1">+data入力!J21</f>
        <v>0</v>
      </c>
      <c r="K54" s="35">
        <f ca="1">+data入力!K21</f>
        <v>0</v>
      </c>
      <c r="L54" s="35">
        <f ca="1">+data入力!L21</f>
        <v>0</v>
      </c>
      <c r="M54" s="35">
        <f ca="1">+data入力!M21</f>
        <v>0</v>
      </c>
      <c r="N54" s="35">
        <f ca="1">+data入力!N21</f>
        <v>0</v>
      </c>
      <c r="O54" s="35">
        <f ca="1">+data入力!O21</f>
        <v>30000</v>
      </c>
      <c r="P54" s="19">
        <f>SUM(D54:O54)</f>
        <v>30000</v>
      </c>
      <c r="Q54" s="20"/>
      <c r="R54" s="21"/>
      <c r="S54" s="21"/>
    </row>
    <row r="55" spans="2:19" ht="15" hidden="1" customHeight="1">
      <c r="B55" s="197" t="s">
        <v>24</v>
      </c>
      <c r="C55" s="30" t="s">
        <v>17</v>
      </c>
      <c r="D55" s="31">
        <f>+D49+D52</f>
        <v>0</v>
      </c>
      <c r="E55" s="31">
        <f t="shared" ref="E55:O55" si="11">+E49+E52</f>
        <v>0</v>
      </c>
      <c r="F55" s="31">
        <f t="shared" si="11"/>
        <v>0</v>
      </c>
      <c r="G55" s="31">
        <f t="shared" si="11"/>
        <v>0</v>
      </c>
      <c r="H55" s="31">
        <f t="shared" si="11"/>
        <v>0</v>
      </c>
      <c r="I55" s="31">
        <f t="shared" si="11"/>
        <v>0</v>
      </c>
      <c r="J55" s="31">
        <f t="shared" si="11"/>
        <v>0</v>
      </c>
      <c r="K55" s="31">
        <f t="shared" si="11"/>
        <v>0</v>
      </c>
      <c r="L55" s="31">
        <f t="shared" si="11"/>
        <v>0</v>
      </c>
      <c r="M55" s="31">
        <f t="shared" si="11"/>
        <v>0</v>
      </c>
      <c r="N55" s="31">
        <f t="shared" si="11"/>
        <v>0</v>
      </c>
      <c r="O55" s="31">
        <f t="shared" si="11"/>
        <v>0</v>
      </c>
      <c r="P55" s="11">
        <f>SUMIF(D57:O57,"&gt;1",D55:O55)</f>
        <v>0</v>
      </c>
      <c r="Q55" s="12">
        <f>SUM(D55:O55)</f>
        <v>0</v>
      </c>
      <c r="R55" s="13"/>
      <c r="S55" s="13"/>
    </row>
    <row r="56" spans="2:19" ht="15" hidden="1" customHeight="1">
      <c r="B56" s="198"/>
      <c r="C56" s="32" t="s">
        <v>18</v>
      </c>
      <c r="D56" s="33">
        <f>+D50+D53</f>
        <v>2500000</v>
      </c>
      <c r="E56" s="33">
        <f t="shared" ref="E56:O56" si="12">+E50+E53</f>
        <v>0</v>
      </c>
      <c r="F56" s="33">
        <f t="shared" si="12"/>
        <v>2500000</v>
      </c>
      <c r="G56" s="33">
        <f t="shared" si="12"/>
        <v>2500000</v>
      </c>
      <c r="H56" s="33">
        <f t="shared" si="12"/>
        <v>1900000</v>
      </c>
      <c r="I56" s="33">
        <f t="shared" si="12"/>
        <v>1900000</v>
      </c>
      <c r="J56" s="33">
        <f t="shared" si="12"/>
        <v>2050000</v>
      </c>
      <c r="K56" s="33">
        <f t="shared" si="12"/>
        <v>0</v>
      </c>
      <c r="L56" s="33">
        <f t="shared" si="12"/>
        <v>0</v>
      </c>
      <c r="M56" s="33">
        <f t="shared" si="12"/>
        <v>0</v>
      </c>
      <c r="N56" s="33">
        <f t="shared" si="12"/>
        <v>2050000</v>
      </c>
      <c r="O56" s="33">
        <f t="shared" si="12"/>
        <v>2500000</v>
      </c>
      <c r="P56" s="15">
        <f>SUMIF(D57:O57,"&gt;1",D56:O56)</f>
        <v>2500000</v>
      </c>
      <c r="Q56" s="16">
        <f>SUM(D56:O56)</f>
        <v>17900000</v>
      </c>
      <c r="R56" s="17"/>
      <c r="S56" s="17"/>
    </row>
    <row r="57" spans="2:19" ht="15" hidden="1" customHeight="1" thickBot="1">
      <c r="B57" s="199"/>
      <c r="C57" s="40" t="s">
        <v>19</v>
      </c>
      <c r="D57" s="41">
        <f>+D51+D54</f>
        <v>0</v>
      </c>
      <c r="E57" s="41">
        <f t="shared" ref="E57:O57" si="13">+E51+E54</f>
        <v>0</v>
      </c>
      <c r="F57" s="41">
        <f t="shared" si="13"/>
        <v>0</v>
      </c>
      <c r="G57" s="41">
        <f t="shared" si="13"/>
        <v>0</v>
      </c>
      <c r="H57" s="41">
        <f t="shared" si="13"/>
        <v>0</v>
      </c>
      <c r="I57" s="41">
        <f t="shared" si="13"/>
        <v>0</v>
      </c>
      <c r="J57" s="41">
        <f t="shared" si="13"/>
        <v>0</v>
      </c>
      <c r="K57" s="41">
        <f t="shared" si="13"/>
        <v>0</v>
      </c>
      <c r="L57" s="41">
        <f t="shared" si="13"/>
        <v>0</v>
      </c>
      <c r="M57" s="41">
        <f t="shared" si="13"/>
        <v>0</v>
      </c>
      <c r="N57" s="41">
        <f t="shared" si="13"/>
        <v>0</v>
      </c>
      <c r="O57" s="41">
        <f t="shared" si="13"/>
        <v>2480570</v>
      </c>
      <c r="P57" s="24">
        <f>SUM(D57:O57)</f>
        <v>2480570</v>
      </c>
      <c r="Q57" s="25"/>
      <c r="R57" s="21"/>
      <c r="S57" s="21"/>
    </row>
    <row r="58" spans="2:19" ht="15" customHeight="1">
      <c r="B58" s="70" t="s">
        <v>35</v>
      </c>
      <c r="C58" s="28" t="s">
        <v>1</v>
      </c>
      <c r="D58" s="28" t="s">
        <v>2</v>
      </c>
      <c r="E58" s="28" t="s">
        <v>3</v>
      </c>
      <c r="F58" s="28" t="s">
        <v>4</v>
      </c>
      <c r="G58" s="28" t="s">
        <v>5</v>
      </c>
      <c r="H58" s="28" t="s">
        <v>6</v>
      </c>
      <c r="I58" s="28" t="s">
        <v>7</v>
      </c>
      <c r="J58" s="28" t="s">
        <v>8</v>
      </c>
      <c r="K58" s="28" t="s">
        <v>9</v>
      </c>
      <c r="L58" s="28" t="s">
        <v>10</v>
      </c>
      <c r="M58" s="28" t="s">
        <v>11</v>
      </c>
      <c r="N58" s="28" t="s">
        <v>12</v>
      </c>
      <c r="O58" s="28" t="s">
        <v>13</v>
      </c>
      <c r="P58" s="7" t="s">
        <v>14</v>
      </c>
      <c r="Q58" s="29" t="s">
        <v>15</v>
      </c>
    </row>
    <row r="59" spans="2:19" ht="15" customHeight="1">
      <c r="B59" s="188" t="s">
        <v>36</v>
      </c>
      <c r="C59" s="30" t="s">
        <v>17</v>
      </c>
      <c r="D59" s="31">
        <f ca="1">+data入力!D87</f>
        <v>4542514</v>
      </c>
      <c r="E59" s="31">
        <f ca="1">+data入力!E87</f>
        <v>2975984</v>
      </c>
      <c r="F59" s="31">
        <f ca="1">+data入力!F87</f>
        <v>3170898</v>
      </c>
      <c r="G59" s="31">
        <f ca="1">+data入力!G87</f>
        <v>2099958</v>
      </c>
      <c r="H59" s="31">
        <f ca="1">+data入力!H87</f>
        <v>1782912</v>
      </c>
      <c r="I59" s="31">
        <f ca="1">+data入力!I87</f>
        <v>3018023</v>
      </c>
      <c r="J59" s="31">
        <f ca="1">+data入力!J87</f>
        <v>2338808</v>
      </c>
      <c r="K59" s="31">
        <f ca="1">+data入力!K87</f>
        <v>2131840</v>
      </c>
      <c r="L59" s="31">
        <f ca="1">+data入力!L87</f>
        <v>2605580</v>
      </c>
      <c r="M59" s="31">
        <f ca="1">+data入力!M87</f>
        <v>1603406</v>
      </c>
      <c r="N59" s="31">
        <f ca="1">+data入力!N87</f>
        <v>2213358</v>
      </c>
      <c r="O59" s="31">
        <f ca="1">+data入力!O87</f>
        <v>2174170</v>
      </c>
      <c r="P59" s="11">
        <f>SUMIF(D61:O61,"&gt;1",D59:O59)</f>
        <v>30657451</v>
      </c>
      <c r="Q59" s="12">
        <f>SUM(D59:O59)</f>
        <v>30657451</v>
      </c>
    </row>
    <row r="60" spans="2:19" ht="15" customHeight="1">
      <c r="B60" s="189"/>
      <c r="C60" s="32" t="s">
        <v>18</v>
      </c>
      <c r="D60" s="33">
        <f ca="1">+data入力!D55</f>
        <v>3200000</v>
      </c>
      <c r="E60" s="33">
        <f ca="1">+data入力!E55</f>
        <v>3700000</v>
      </c>
      <c r="F60" s="33">
        <f ca="1">+data入力!F55</f>
        <v>5200000</v>
      </c>
      <c r="G60" s="33">
        <f ca="1">+data入力!G55</f>
        <v>3700000</v>
      </c>
      <c r="H60" s="33">
        <f ca="1">+data入力!H55</f>
        <v>3700000</v>
      </c>
      <c r="I60" s="33">
        <f ca="1">+data入力!I55</f>
        <v>1500000</v>
      </c>
      <c r="J60" s="33">
        <f ca="1">+data入力!J55</f>
        <v>3200000</v>
      </c>
      <c r="K60" s="33">
        <f ca="1">+data入力!K55</f>
        <v>3700000</v>
      </c>
      <c r="L60" s="33">
        <f ca="1">+data入力!L55</f>
        <v>3700000</v>
      </c>
      <c r="M60" s="33">
        <f ca="1">+data入力!M55</f>
        <v>5200000</v>
      </c>
      <c r="N60" s="33">
        <f ca="1">+data入力!N55</f>
        <v>5200000</v>
      </c>
      <c r="O60" s="33">
        <f ca="1">+data入力!O55</f>
        <v>3200000</v>
      </c>
      <c r="P60" s="15">
        <f>SUMIF(D61:O61,"&gt;1",D60:O60)</f>
        <v>45200000</v>
      </c>
      <c r="Q60" s="16">
        <f>SUM(D60:O60)</f>
        <v>45200000</v>
      </c>
    </row>
    <row r="61" spans="2:19" ht="15" customHeight="1">
      <c r="B61" s="190"/>
      <c r="C61" s="34" t="s">
        <v>19</v>
      </c>
      <c r="D61" s="35">
        <f ca="1">+data入力!D24</f>
        <v>4015158</v>
      </c>
      <c r="E61" s="35">
        <f ca="1">+data入力!E24</f>
        <v>2561316</v>
      </c>
      <c r="F61" s="35">
        <f ca="1">+data入力!F24</f>
        <v>3564430</v>
      </c>
      <c r="G61" s="35">
        <f ca="1">+data入力!G24</f>
        <v>3627000</v>
      </c>
      <c r="H61" s="35">
        <f ca="1">+data入力!H24</f>
        <v>3175350</v>
      </c>
      <c r="I61" s="35">
        <f ca="1">+data入力!I24</f>
        <v>3275726</v>
      </c>
      <c r="J61" s="35">
        <f ca="1">+data入力!J24</f>
        <v>1448044</v>
      </c>
      <c r="K61" s="35">
        <f ca="1">+data入力!K24</f>
        <v>2280525</v>
      </c>
      <c r="L61" s="35">
        <f ca="1">+data入力!L24</f>
        <v>2056560</v>
      </c>
      <c r="M61" s="35">
        <f ca="1">+data入力!M24</f>
        <v>3035394</v>
      </c>
      <c r="N61" s="35">
        <f ca="1">+data入力!N24</f>
        <v>3072497</v>
      </c>
      <c r="O61" s="35">
        <f ca="1">+data入力!O24</f>
        <v>2203300</v>
      </c>
      <c r="P61" s="19">
        <f>SUM(D61:O61)</f>
        <v>34315300</v>
      </c>
      <c r="Q61" s="20"/>
    </row>
    <row r="62" spans="2:19" ht="15" customHeight="1">
      <c r="B62" s="188" t="s">
        <v>37</v>
      </c>
      <c r="C62" s="30" t="s">
        <v>17</v>
      </c>
      <c r="D62" s="31">
        <f ca="1">+data入力!D88</f>
        <v>1885370</v>
      </c>
      <c r="E62" s="31">
        <f ca="1">+data入力!E88</f>
        <v>1724867</v>
      </c>
      <c r="F62" s="31">
        <f ca="1">+data入力!F88</f>
        <v>2256760</v>
      </c>
      <c r="G62" s="31">
        <f ca="1">+data入力!G88</f>
        <v>2682435</v>
      </c>
      <c r="H62" s="31">
        <f ca="1">+data入力!H88</f>
        <v>907958</v>
      </c>
      <c r="I62" s="31">
        <f ca="1">+data入力!I88</f>
        <v>3575350</v>
      </c>
      <c r="J62" s="31">
        <f ca="1">+data入力!J88</f>
        <v>1769623</v>
      </c>
      <c r="K62" s="31">
        <f ca="1">+data入力!K88</f>
        <v>2863258</v>
      </c>
      <c r="L62" s="31">
        <f ca="1">+data入力!L88</f>
        <v>3558484</v>
      </c>
      <c r="M62" s="31">
        <f ca="1">+data入力!M88</f>
        <v>2819626</v>
      </c>
      <c r="N62" s="31">
        <f ca="1">+data入力!N88</f>
        <v>2529470</v>
      </c>
      <c r="O62" s="31">
        <f ca="1">+data入力!O88</f>
        <v>4424745</v>
      </c>
      <c r="P62" s="11">
        <f>SUMIF(D64:O64,"&gt;1",D62:O62)</f>
        <v>30997946</v>
      </c>
      <c r="Q62" s="12">
        <f>SUM(D62:O62)</f>
        <v>30997946</v>
      </c>
    </row>
    <row r="63" spans="2:19" ht="15" customHeight="1">
      <c r="B63" s="189"/>
      <c r="C63" s="32" t="s">
        <v>18</v>
      </c>
      <c r="D63" s="33">
        <f ca="1">+data入力!D56</f>
        <v>1000000</v>
      </c>
      <c r="E63" s="33">
        <f ca="1">+data入力!E56</f>
        <v>2000000</v>
      </c>
      <c r="F63" s="33">
        <f ca="1">+data入力!F56</f>
        <v>2000000</v>
      </c>
      <c r="G63" s="33">
        <f ca="1">+data入力!G56</f>
        <v>1500000</v>
      </c>
      <c r="H63" s="33">
        <f ca="1">+data入力!H56</f>
        <v>1500000</v>
      </c>
      <c r="I63" s="33">
        <f ca="1">+data入力!I56</f>
        <v>2000000</v>
      </c>
      <c r="J63" s="33">
        <f ca="1">+data入力!J56</f>
        <v>1500000</v>
      </c>
      <c r="K63" s="33">
        <f ca="1">+data入力!K56</f>
        <v>1500000</v>
      </c>
      <c r="L63" s="33">
        <f ca="1">+data入力!L56</f>
        <v>2000000</v>
      </c>
      <c r="M63" s="33">
        <f ca="1">+data入力!M56</f>
        <v>2000000</v>
      </c>
      <c r="N63" s="33">
        <f ca="1">+data入力!N56</f>
        <v>2000000</v>
      </c>
      <c r="O63" s="33">
        <f ca="1">+data入力!O56</f>
        <v>2000000</v>
      </c>
      <c r="P63" s="15">
        <f>SUMIF(D64:O64,"&gt;1",D63:O63)</f>
        <v>21000000</v>
      </c>
      <c r="Q63" s="16">
        <f>SUM(D63:O63)</f>
        <v>21000000</v>
      </c>
    </row>
    <row r="64" spans="2:19" ht="15" customHeight="1">
      <c r="B64" s="190"/>
      <c r="C64" s="34" t="s">
        <v>19</v>
      </c>
      <c r="D64" s="35">
        <f ca="1">+data入力!D25</f>
        <v>2440854</v>
      </c>
      <c r="E64" s="35">
        <f ca="1">+data入力!E25</f>
        <v>3226310</v>
      </c>
      <c r="F64" s="35">
        <f ca="1">+data入力!F25</f>
        <v>2244620</v>
      </c>
      <c r="G64" s="35">
        <f ca="1">+data入力!G25</f>
        <v>1237978</v>
      </c>
      <c r="H64" s="35">
        <f ca="1">+data入力!H25</f>
        <v>950000</v>
      </c>
      <c r="I64" s="35">
        <f ca="1">+data入力!I25</f>
        <v>3777170</v>
      </c>
      <c r="J64" s="35">
        <f ca="1">+data入力!J25</f>
        <v>2863813</v>
      </c>
      <c r="K64" s="35">
        <f ca="1">+data入力!K25</f>
        <v>3837647</v>
      </c>
      <c r="L64" s="35">
        <f ca="1">+data入力!L25</f>
        <v>1954170</v>
      </c>
      <c r="M64" s="35">
        <f ca="1">+data入力!M25</f>
        <v>2915592</v>
      </c>
      <c r="N64" s="35">
        <f ca="1">+data入力!N25</f>
        <v>1862555</v>
      </c>
      <c r="O64" s="35">
        <f ca="1">+data入力!O25</f>
        <v>2450570</v>
      </c>
      <c r="P64" s="19">
        <f>SUM(D64:O64)</f>
        <v>29761279</v>
      </c>
      <c r="Q64" s="20"/>
    </row>
    <row r="65" spans="2:19" ht="15" customHeight="1">
      <c r="B65" s="188" t="s">
        <v>23</v>
      </c>
      <c r="C65" s="30" t="s">
        <v>17</v>
      </c>
      <c r="D65" s="31">
        <f ca="1">+data入力!D89</f>
        <v>113746</v>
      </c>
      <c r="E65" s="31">
        <f ca="1">+data入力!E89</f>
        <v>131680</v>
      </c>
      <c r="F65" s="31">
        <f ca="1">+data入力!F89</f>
        <v>205390</v>
      </c>
      <c r="G65" s="31">
        <f ca="1">+data入力!G89</f>
        <v>96727</v>
      </c>
      <c r="H65" s="31">
        <f ca="1">+data入力!H89</f>
        <v>197610</v>
      </c>
      <c r="I65" s="31">
        <f ca="1">+data入力!I89</f>
        <v>203324</v>
      </c>
      <c r="J65" s="31">
        <f ca="1">+data入力!J89</f>
        <v>32890</v>
      </c>
      <c r="K65" s="31">
        <f ca="1">+data入力!K89</f>
        <v>22150</v>
      </c>
      <c r="L65" s="31">
        <f ca="1">+data入力!L89</f>
        <v>160500</v>
      </c>
      <c r="M65" s="31">
        <f ca="1">+data入力!M89</f>
        <v>144690</v>
      </c>
      <c r="N65" s="31">
        <f ca="1">+data入力!N89</f>
        <v>421300</v>
      </c>
      <c r="O65" s="31">
        <f ca="1">+data入力!O89</f>
        <v>45585</v>
      </c>
      <c r="P65" s="11">
        <f>SUMIF(D67:O67,"&gt;1",D65:O65)</f>
        <v>1775592</v>
      </c>
      <c r="Q65" s="12">
        <f>SUM(D65:O65)</f>
        <v>1775592</v>
      </c>
    </row>
    <row r="66" spans="2:19" ht="15" customHeight="1">
      <c r="B66" s="189"/>
      <c r="C66" s="32" t="s">
        <v>18</v>
      </c>
      <c r="D66" s="33">
        <f ca="1">+data入力!D57</f>
        <v>300000</v>
      </c>
      <c r="E66" s="33">
        <f ca="1">+data入力!E57</f>
        <v>300000</v>
      </c>
      <c r="F66" s="33">
        <f ca="1">+data入力!F57</f>
        <v>300000</v>
      </c>
      <c r="G66" s="33">
        <f ca="1">+data入力!G57</f>
        <v>300000</v>
      </c>
      <c r="H66" s="33">
        <f ca="1">+data入力!H57</f>
        <v>300000</v>
      </c>
      <c r="I66" s="33">
        <f ca="1">+data入力!I57</f>
        <v>300000</v>
      </c>
      <c r="J66" s="33">
        <f ca="1">+data入力!J57</f>
        <v>300000</v>
      </c>
      <c r="K66" s="33">
        <f ca="1">+data入力!K57</f>
        <v>300000</v>
      </c>
      <c r="L66" s="33">
        <f ca="1">+data入力!L57</f>
        <v>300000</v>
      </c>
      <c r="M66" s="33">
        <f ca="1">+data入力!M57</f>
        <v>300000</v>
      </c>
      <c r="N66" s="33">
        <f ca="1">+data入力!N57</f>
        <v>300000</v>
      </c>
      <c r="O66" s="33">
        <f ca="1">+data入力!O57</f>
        <v>300000</v>
      </c>
      <c r="P66" s="15">
        <f>SUMIF(D67:O67,"&gt;1",D66:O66)</f>
        <v>3600000</v>
      </c>
      <c r="Q66" s="16">
        <f>SUM(D66:O66)</f>
        <v>3600000</v>
      </c>
    </row>
    <row r="67" spans="2:19" ht="15" customHeight="1">
      <c r="B67" s="190"/>
      <c r="C67" s="34" t="s">
        <v>19</v>
      </c>
      <c r="D67" s="35">
        <f ca="1">+data入力!D26</f>
        <v>198300</v>
      </c>
      <c r="E67" s="35">
        <f ca="1">+data入力!E26</f>
        <v>104380</v>
      </c>
      <c r="F67" s="35">
        <f ca="1">+data入力!F26</f>
        <v>211620</v>
      </c>
      <c r="G67" s="35">
        <f ca="1">+data入力!G26</f>
        <v>116278</v>
      </c>
      <c r="H67" s="35">
        <f ca="1">+data入力!H26</f>
        <v>183460</v>
      </c>
      <c r="I67" s="35">
        <f ca="1">+data入力!I26</f>
        <v>210180</v>
      </c>
      <c r="J67" s="35">
        <f ca="1">+data入力!J26</f>
        <v>121110</v>
      </c>
      <c r="K67" s="35">
        <f ca="1">+data入力!K26</f>
        <v>99002</v>
      </c>
      <c r="L67" s="35">
        <f ca="1">+data入力!L26</f>
        <v>478470</v>
      </c>
      <c r="M67" s="35">
        <f ca="1">+data入力!M26</f>
        <v>335045</v>
      </c>
      <c r="N67" s="35">
        <f ca="1">+data入力!N26</f>
        <v>1100</v>
      </c>
      <c r="O67" s="35">
        <f ca="1">+data入力!O26</f>
        <v>30000</v>
      </c>
      <c r="P67" s="19">
        <f>SUM(D67:O67)</f>
        <v>2088945</v>
      </c>
      <c r="Q67" s="20"/>
    </row>
    <row r="68" spans="2:19" ht="15" customHeight="1">
      <c r="B68" s="197" t="s">
        <v>24</v>
      </c>
      <c r="C68" s="30" t="s">
        <v>17</v>
      </c>
      <c r="D68" s="31">
        <f>+D59+D62+D65</f>
        <v>6541630</v>
      </c>
      <c r="E68" s="31">
        <f t="shared" ref="D68:N70" si="14">+E59+E62+E65</f>
        <v>4832531</v>
      </c>
      <c r="F68" s="31">
        <f t="shared" si="14"/>
        <v>5633048</v>
      </c>
      <c r="G68" s="31">
        <f t="shared" si="14"/>
        <v>4879120</v>
      </c>
      <c r="H68" s="31">
        <f t="shared" si="14"/>
        <v>2888480</v>
      </c>
      <c r="I68" s="31">
        <f t="shared" si="14"/>
        <v>6796697</v>
      </c>
      <c r="J68" s="31">
        <f t="shared" si="14"/>
        <v>4141321</v>
      </c>
      <c r="K68" s="31">
        <f t="shared" si="14"/>
        <v>5017248</v>
      </c>
      <c r="L68" s="31">
        <f t="shared" si="14"/>
        <v>6324564</v>
      </c>
      <c r="M68" s="31">
        <f t="shared" si="14"/>
        <v>4567722</v>
      </c>
      <c r="N68" s="31">
        <f t="shared" si="14"/>
        <v>5164128</v>
      </c>
      <c r="O68" s="31">
        <f>+O59+O62+O65</f>
        <v>6644500</v>
      </c>
      <c r="P68" s="11">
        <f>SUMIF(D70:O70,"&gt;1",D68:O68)</f>
        <v>63430989</v>
      </c>
      <c r="Q68" s="12">
        <f>SUM(D68:O68)</f>
        <v>63430989</v>
      </c>
    </row>
    <row r="69" spans="2:19" ht="15" customHeight="1">
      <c r="B69" s="198"/>
      <c r="C69" s="32" t="s">
        <v>18</v>
      </c>
      <c r="D69" s="33">
        <f t="shared" si="14"/>
        <v>4500000</v>
      </c>
      <c r="E69" s="33">
        <f t="shared" si="14"/>
        <v>6000000</v>
      </c>
      <c r="F69" s="33">
        <f t="shared" si="14"/>
        <v>7500000</v>
      </c>
      <c r="G69" s="33">
        <f t="shared" si="14"/>
        <v>5500000</v>
      </c>
      <c r="H69" s="33">
        <f t="shared" si="14"/>
        <v>5500000</v>
      </c>
      <c r="I69" s="33">
        <f t="shared" si="14"/>
        <v>3800000</v>
      </c>
      <c r="J69" s="33">
        <f t="shared" si="14"/>
        <v>5000000</v>
      </c>
      <c r="K69" s="33">
        <f t="shared" si="14"/>
        <v>5500000</v>
      </c>
      <c r="L69" s="33">
        <f t="shared" si="14"/>
        <v>6000000</v>
      </c>
      <c r="M69" s="33">
        <f t="shared" si="14"/>
        <v>7500000</v>
      </c>
      <c r="N69" s="33">
        <f t="shared" si="14"/>
        <v>7500000</v>
      </c>
      <c r="O69" s="33">
        <f>+O60+O63+O66</f>
        <v>5500000</v>
      </c>
      <c r="P69" s="15">
        <f>SUMIF(D70:O70,"&gt;1",D69:O69)</f>
        <v>69800000</v>
      </c>
      <c r="Q69" s="16">
        <f>SUM(D69:O69)</f>
        <v>69800000</v>
      </c>
    </row>
    <row r="70" spans="2:19" ht="15" customHeight="1" thickBot="1">
      <c r="B70" s="199"/>
      <c r="C70" s="40" t="s">
        <v>19</v>
      </c>
      <c r="D70" s="41">
        <f t="shared" si="14"/>
        <v>6654312</v>
      </c>
      <c r="E70" s="41">
        <f t="shared" si="14"/>
        <v>5892006</v>
      </c>
      <c r="F70" s="41">
        <f t="shared" si="14"/>
        <v>6020670</v>
      </c>
      <c r="G70" s="41">
        <f t="shared" si="14"/>
        <v>4981256</v>
      </c>
      <c r="H70" s="41">
        <f t="shared" si="14"/>
        <v>4308810</v>
      </c>
      <c r="I70" s="41">
        <f t="shared" si="14"/>
        <v>7263076</v>
      </c>
      <c r="J70" s="41">
        <f t="shared" si="14"/>
        <v>4432967</v>
      </c>
      <c r="K70" s="41">
        <f t="shared" si="14"/>
        <v>6217174</v>
      </c>
      <c r="L70" s="41">
        <f t="shared" si="14"/>
        <v>4489200</v>
      </c>
      <c r="M70" s="41">
        <f t="shared" si="14"/>
        <v>6286031</v>
      </c>
      <c r="N70" s="41">
        <f t="shared" si="14"/>
        <v>4936152</v>
      </c>
      <c r="O70" s="41">
        <f>+O61+O64+O67</f>
        <v>4683870</v>
      </c>
      <c r="P70" s="24">
        <f>SUM(D70:O70)</f>
        <v>66165524</v>
      </c>
      <c r="Q70" s="25"/>
    </row>
    <row r="71" spans="2:19" ht="15" customHeight="1">
      <c r="B71" s="27" t="s">
        <v>38</v>
      </c>
      <c r="C71" s="28" t="s">
        <v>1</v>
      </c>
      <c r="D71" s="28" t="s">
        <v>2</v>
      </c>
      <c r="E71" s="28" t="s">
        <v>3</v>
      </c>
      <c r="F71" s="28" t="s">
        <v>4</v>
      </c>
      <c r="G71" s="28" t="s">
        <v>5</v>
      </c>
      <c r="H71" s="28" t="s">
        <v>6</v>
      </c>
      <c r="I71" s="28" t="s">
        <v>7</v>
      </c>
      <c r="J71" s="28" t="s">
        <v>8</v>
      </c>
      <c r="K71" s="28" t="s">
        <v>9</v>
      </c>
      <c r="L71" s="28" t="s">
        <v>10</v>
      </c>
      <c r="M71" s="28" t="s">
        <v>11</v>
      </c>
      <c r="N71" s="28" t="s">
        <v>12</v>
      </c>
      <c r="O71" s="28" t="s">
        <v>13</v>
      </c>
      <c r="P71" s="7" t="s">
        <v>14</v>
      </c>
      <c r="Q71" s="29" t="s">
        <v>15</v>
      </c>
    </row>
    <row r="72" spans="2:19" ht="15" customHeight="1">
      <c r="B72" s="188" t="s">
        <v>39</v>
      </c>
      <c r="C72" s="30" t="s">
        <v>17</v>
      </c>
      <c r="D72" s="31">
        <f ca="1">+data入力!D91</f>
        <v>1211490</v>
      </c>
      <c r="E72" s="31">
        <f ca="1">+data入力!E91</f>
        <v>1119410</v>
      </c>
      <c r="F72" s="31">
        <f ca="1">+data入力!F91</f>
        <v>1429020</v>
      </c>
      <c r="G72" s="31">
        <f ca="1">+data入力!G91</f>
        <v>664460</v>
      </c>
      <c r="H72" s="31">
        <f ca="1">+data入力!H91</f>
        <v>1064350</v>
      </c>
      <c r="I72" s="31">
        <f ca="1">+data入力!I91</f>
        <v>726677</v>
      </c>
      <c r="J72" s="31">
        <f ca="1">+data入力!J91</f>
        <v>782020</v>
      </c>
      <c r="K72" s="31">
        <f ca="1">+data入力!K91</f>
        <v>1034251</v>
      </c>
      <c r="L72" s="31">
        <f ca="1">+data入力!L91</f>
        <v>1670460</v>
      </c>
      <c r="M72" s="31">
        <f ca="1">+data入力!M91</f>
        <v>1302780</v>
      </c>
      <c r="N72" s="31">
        <f ca="1">+data入力!N91</f>
        <v>1039592</v>
      </c>
      <c r="O72" s="31">
        <f ca="1">+data入力!O91</f>
        <v>1059470</v>
      </c>
      <c r="P72" s="11">
        <f>SUMIF(D74:O74,"&gt;1",D72:O72)</f>
        <v>13103980</v>
      </c>
      <c r="Q72" s="12">
        <f>SUM(D72:O72)</f>
        <v>13103980</v>
      </c>
    </row>
    <row r="73" spans="2:19" ht="15" customHeight="1">
      <c r="B73" s="189"/>
      <c r="C73" s="32" t="s">
        <v>18</v>
      </c>
      <c r="D73" s="33">
        <f ca="1">+data入力!D59</f>
        <v>1200000</v>
      </c>
      <c r="E73" s="33">
        <f ca="1">+data入力!E59</f>
        <v>1100000</v>
      </c>
      <c r="F73" s="33">
        <f ca="1">+data入力!F59</f>
        <v>1500000</v>
      </c>
      <c r="G73" s="33">
        <f ca="1">+data入力!G59</f>
        <v>700000</v>
      </c>
      <c r="H73" s="33">
        <f ca="1">+data入力!H59</f>
        <v>1100000</v>
      </c>
      <c r="I73" s="33">
        <f ca="1">+data入力!I59</f>
        <v>700000</v>
      </c>
      <c r="J73" s="33">
        <f ca="1">+data入力!J59</f>
        <v>800000</v>
      </c>
      <c r="K73" s="33">
        <f ca="1">+data入力!K59</f>
        <v>1100000</v>
      </c>
      <c r="L73" s="33">
        <f ca="1">+data入力!L59</f>
        <v>1700000</v>
      </c>
      <c r="M73" s="33">
        <f ca="1">+data入力!M59</f>
        <v>1300000</v>
      </c>
      <c r="N73" s="33">
        <f ca="1">+data入力!N59</f>
        <v>1700000</v>
      </c>
      <c r="O73" s="33">
        <f ca="1">+data入力!O59</f>
        <v>1100000</v>
      </c>
      <c r="P73" s="15">
        <f>SUMIF(D74:O74,"&gt;1",D73:O73)</f>
        <v>14000000</v>
      </c>
      <c r="Q73" s="16">
        <f>SUM(D73:O73)</f>
        <v>14000000</v>
      </c>
    </row>
    <row r="74" spans="2:19" ht="16.5" customHeight="1" thickBot="1">
      <c r="B74" s="206"/>
      <c r="C74" s="40" t="s">
        <v>19</v>
      </c>
      <c r="D74" s="41">
        <f ca="1">+data入力!D28</f>
        <v>1688337</v>
      </c>
      <c r="E74" s="41">
        <f ca="1">+data入力!E28</f>
        <v>1425530</v>
      </c>
      <c r="F74" s="41">
        <f ca="1">+data入力!F28</f>
        <v>1093925</v>
      </c>
      <c r="G74" s="41">
        <f ca="1">+data入力!G28</f>
        <v>1340210</v>
      </c>
      <c r="H74" s="41">
        <f ca="1">+data入力!H28</f>
        <v>668570</v>
      </c>
      <c r="I74" s="41">
        <f ca="1">+data入力!I28</f>
        <v>520201</v>
      </c>
      <c r="J74" s="41">
        <f ca="1">+data入力!J28</f>
        <v>851200</v>
      </c>
      <c r="K74" s="41">
        <f ca="1">+data入力!K28</f>
        <v>714847</v>
      </c>
      <c r="L74" s="41">
        <f ca="1">+data入力!L28</f>
        <v>966110</v>
      </c>
      <c r="M74" s="41">
        <f ca="1">+data入力!M28</f>
        <v>1624860</v>
      </c>
      <c r="N74" s="41">
        <f ca="1">+data入力!N28</f>
        <v>638860</v>
      </c>
      <c r="O74" s="41">
        <f ca="1">+data入力!O28</f>
        <v>624050</v>
      </c>
      <c r="P74" s="24">
        <f>SUM(D74:O74)</f>
        <v>12156700</v>
      </c>
      <c r="Q74" s="25"/>
    </row>
    <row r="75" spans="2:19" ht="16.5" customHeight="1" thickBot="1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2:19" ht="16.5" customHeight="1">
      <c r="B76" s="43" t="s">
        <v>40</v>
      </c>
      <c r="C76" s="44" t="s">
        <v>1</v>
      </c>
      <c r="D76" s="44" t="s">
        <v>2</v>
      </c>
      <c r="E76" s="44" t="s">
        <v>3</v>
      </c>
      <c r="F76" s="44" t="s">
        <v>4</v>
      </c>
      <c r="G76" s="44" t="s">
        <v>5</v>
      </c>
      <c r="H76" s="44" t="s">
        <v>6</v>
      </c>
      <c r="I76" s="44" t="s">
        <v>7</v>
      </c>
      <c r="J76" s="44" t="s">
        <v>8</v>
      </c>
      <c r="K76" s="44" t="s">
        <v>9</v>
      </c>
      <c r="L76" s="44" t="s">
        <v>10</v>
      </c>
      <c r="M76" s="44" t="s">
        <v>11</v>
      </c>
      <c r="N76" s="44" t="s">
        <v>12</v>
      </c>
      <c r="O76" s="44" t="s">
        <v>13</v>
      </c>
      <c r="P76" s="7" t="s">
        <v>14</v>
      </c>
      <c r="Q76" s="45" t="s">
        <v>15</v>
      </c>
    </row>
    <row r="77" spans="2:19" ht="16.5" customHeight="1">
      <c r="B77" s="210" t="s">
        <v>41</v>
      </c>
      <c r="C77" s="30" t="s">
        <v>45</v>
      </c>
      <c r="D77" s="31">
        <f t="shared" ref="D77:O77" si="15">+D16+D35+D45+D55+D68+D72</f>
        <v>16839723</v>
      </c>
      <c r="E77" s="31">
        <f t="shared" si="15"/>
        <v>14693827</v>
      </c>
      <c r="F77" s="31">
        <f t="shared" si="15"/>
        <v>23482824</v>
      </c>
      <c r="G77" s="31">
        <f t="shared" si="15"/>
        <v>12348995</v>
      </c>
      <c r="H77" s="31">
        <f t="shared" si="15"/>
        <v>12613312</v>
      </c>
      <c r="I77" s="31">
        <f t="shared" si="15"/>
        <v>18924768</v>
      </c>
      <c r="J77" s="31">
        <f t="shared" si="15"/>
        <v>16997391</v>
      </c>
      <c r="K77" s="31">
        <f t="shared" si="15"/>
        <v>12483843</v>
      </c>
      <c r="L77" s="31">
        <f t="shared" si="15"/>
        <v>15583060</v>
      </c>
      <c r="M77" s="31">
        <f t="shared" si="15"/>
        <v>22505081</v>
      </c>
      <c r="N77" s="31">
        <f t="shared" si="15"/>
        <v>16192421</v>
      </c>
      <c r="O77" s="31">
        <f t="shared" si="15"/>
        <v>14797449</v>
      </c>
      <c r="P77" s="11">
        <f>SUMIF(D79:O79,"&gt;1",D77:O77)</f>
        <v>197462694</v>
      </c>
      <c r="Q77" s="12">
        <f>SUM(D77:O77)</f>
        <v>197462694</v>
      </c>
      <c r="R77" s="13"/>
      <c r="S77" s="13"/>
    </row>
    <row r="78" spans="2:19" ht="16.5" customHeight="1">
      <c r="B78" s="211"/>
      <c r="C78" s="32" t="s">
        <v>46</v>
      </c>
      <c r="D78" s="33">
        <f t="shared" ref="D78:O78" si="16">+D17+D36+D46+D56+D69+D73</f>
        <v>18360000</v>
      </c>
      <c r="E78" s="33">
        <f t="shared" si="16"/>
        <v>17770000</v>
      </c>
      <c r="F78" s="33">
        <f t="shared" si="16"/>
        <v>28800000</v>
      </c>
      <c r="G78" s="33">
        <f t="shared" si="16"/>
        <v>17270000</v>
      </c>
      <c r="H78" s="33">
        <f t="shared" si="16"/>
        <v>17570000</v>
      </c>
      <c r="I78" s="33">
        <f t="shared" si="16"/>
        <v>15970000</v>
      </c>
      <c r="J78" s="33">
        <f t="shared" si="16"/>
        <v>20020000</v>
      </c>
      <c r="K78" s="33">
        <f t="shared" si="16"/>
        <v>18870000</v>
      </c>
      <c r="L78" s="33">
        <f t="shared" si="16"/>
        <v>21080000</v>
      </c>
      <c r="M78" s="33">
        <f t="shared" si="16"/>
        <v>27600000</v>
      </c>
      <c r="N78" s="33">
        <f t="shared" si="16"/>
        <v>25420000</v>
      </c>
      <c r="O78" s="33">
        <f t="shared" si="16"/>
        <v>20170000</v>
      </c>
      <c r="P78" s="15">
        <f>SUMIF(D79:O79,"&gt;1",D78:O78)</f>
        <v>248900000</v>
      </c>
      <c r="Q78" s="16">
        <f>SUM(D78:O78)</f>
        <v>248900000</v>
      </c>
      <c r="R78" s="17"/>
      <c r="S78" s="17"/>
    </row>
    <row r="79" spans="2:19" ht="15" customHeight="1" thickBot="1">
      <c r="B79" s="212"/>
      <c r="C79" s="61" t="s">
        <v>47</v>
      </c>
      <c r="D79" s="41">
        <f t="shared" ref="D79:O79" si="17">+D18+D37+D47+D57+D70+D74</f>
        <v>18831358</v>
      </c>
      <c r="E79" s="41">
        <f t="shared" si="17"/>
        <v>16020497</v>
      </c>
      <c r="F79" s="41">
        <f t="shared" si="17"/>
        <v>22270338</v>
      </c>
      <c r="G79" s="41">
        <f t="shared" si="17"/>
        <v>12778059</v>
      </c>
      <c r="H79" s="41">
        <f t="shared" si="17"/>
        <v>14854477</v>
      </c>
      <c r="I79" s="41">
        <f t="shared" si="17"/>
        <v>18143436</v>
      </c>
      <c r="J79" s="41">
        <f t="shared" si="17"/>
        <v>13200691</v>
      </c>
      <c r="K79" s="41">
        <f t="shared" si="17"/>
        <v>14575977</v>
      </c>
      <c r="L79" s="41">
        <f t="shared" si="17"/>
        <v>14985746</v>
      </c>
      <c r="M79" s="41">
        <f t="shared" si="17"/>
        <v>25172161</v>
      </c>
      <c r="N79" s="41">
        <f t="shared" si="17"/>
        <v>13995333</v>
      </c>
      <c r="O79" s="41">
        <f t="shared" si="17"/>
        <v>18198468</v>
      </c>
      <c r="P79" s="46">
        <f>SUM(D79:O79)</f>
        <v>203026541</v>
      </c>
      <c r="Q79" s="25"/>
      <c r="R79" s="21"/>
      <c r="S79" s="21"/>
    </row>
    <row r="80" spans="2:19" s="9" customFormat="1" ht="15" customHeight="1">
      <c r="B80" s="43" t="s">
        <v>40</v>
      </c>
      <c r="C80" s="44" t="s">
        <v>1</v>
      </c>
      <c r="D80" s="47" t="s">
        <v>2</v>
      </c>
      <c r="E80" s="47" t="s">
        <v>3</v>
      </c>
      <c r="F80" s="47" t="s">
        <v>4</v>
      </c>
      <c r="G80" s="47" t="s">
        <v>5</v>
      </c>
      <c r="H80" s="47" t="s">
        <v>6</v>
      </c>
      <c r="I80" s="47" t="s">
        <v>7</v>
      </c>
      <c r="J80" s="47" t="s">
        <v>8</v>
      </c>
      <c r="K80" s="47" t="s">
        <v>9</v>
      </c>
      <c r="L80" s="47" t="s">
        <v>10</v>
      </c>
      <c r="M80" s="47" t="s">
        <v>11</v>
      </c>
      <c r="N80" s="47" t="s">
        <v>12</v>
      </c>
      <c r="O80" s="47" t="s">
        <v>13</v>
      </c>
      <c r="P80" s="7" t="s">
        <v>14</v>
      </c>
      <c r="Q80" s="45" t="s">
        <v>15</v>
      </c>
    </row>
    <row r="81" spans="2:18" ht="15" customHeight="1">
      <c r="B81" s="207" t="s">
        <v>42</v>
      </c>
      <c r="C81" s="30" t="s">
        <v>45</v>
      </c>
      <c r="D81" s="11">
        <f t="shared" ref="D81:O81" si="18">+D16+D35+D45</f>
        <v>9086603</v>
      </c>
      <c r="E81" s="11">
        <f t="shared" si="18"/>
        <v>8741886</v>
      </c>
      <c r="F81" s="11">
        <f t="shared" si="18"/>
        <v>16420756</v>
      </c>
      <c r="G81" s="11">
        <f t="shared" si="18"/>
        <v>6805415</v>
      </c>
      <c r="H81" s="11">
        <f t="shared" si="18"/>
        <v>8660482</v>
      </c>
      <c r="I81" s="11">
        <f t="shared" si="18"/>
        <v>11401394</v>
      </c>
      <c r="J81" s="11">
        <f t="shared" si="18"/>
        <v>12074050</v>
      </c>
      <c r="K81" s="11">
        <f t="shared" si="18"/>
        <v>6432344</v>
      </c>
      <c r="L81" s="11">
        <f t="shared" si="18"/>
        <v>7588036</v>
      </c>
      <c r="M81" s="11">
        <f t="shared" si="18"/>
        <v>16634579</v>
      </c>
      <c r="N81" s="11">
        <f t="shared" si="18"/>
        <v>9988701</v>
      </c>
      <c r="O81" s="11">
        <f t="shared" si="18"/>
        <v>7093479</v>
      </c>
      <c r="P81" s="11">
        <f>SUMIF(D83:O83,"&gt;1",D81:O81)</f>
        <v>120927725</v>
      </c>
      <c r="Q81" s="12">
        <f>SUM(D81:O81)</f>
        <v>120927725</v>
      </c>
      <c r="R81" s="13"/>
    </row>
    <row r="82" spans="2:18" ht="15" customHeight="1">
      <c r="B82" s="208"/>
      <c r="C82" s="32" t="s">
        <v>46</v>
      </c>
      <c r="D82" s="15">
        <f t="shared" ref="D82:O82" si="19">+D17+D36+D46</f>
        <v>10160000</v>
      </c>
      <c r="E82" s="15">
        <f t="shared" si="19"/>
        <v>10670000</v>
      </c>
      <c r="F82" s="15">
        <f t="shared" si="19"/>
        <v>17300000</v>
      </c>
      <c r="G82" s="15">
        <f t="shared" si="19"/>
        <v>8570000</v>
      </c>
      <c r="H82" s="15">
        <f t="shared" si="19"/>
        <v>9070000</v>
      </c>
      <c r="I82" s="15">
        <f t="shared" si="19"/>
        <v>9570000</v>
      </c>
      <c r="J82" s="15">
        <f t="shared" si="19"/>
        <v>12170000</v>
      </c>
      <c r="K82" s="15">
        <f t="shared" si="19"/>
        <v>12270000</v>
      </c>
      <c r="L82" s="15">
        <f t="shared" si="19"/>
        <v>13380000</v>
      </c>
      <c r="M82" s="15">
        <f t="shared" si="19"/>
        <v>18800000</v>
      </c>
      <c r="N82" s="15">
        <f t="shared" si="19"/>
        <v>14170000</v>
      </c>
      <c r="O82" s="15">
        <f t="shared" si="19"/>
        <v>11070000</v>
      </c>
      <c r="P82" s="15">
        <f>SUMIF(D83:O83,"&gt;1",D82:O82)</f>
        <v>147200000</v>
      </c>
      <c r="Q82" s="16">
        <f>SUM(D82:O82)</f>
        <v>147200000</v>
      </c>
      <c r="R82" s="17"/>
    </row>
    <row r="83" spans="2:18" ht="15" customHeight="1" thickBot="1">
      <c r="B83" s="209"/>
      <c r="C83" s="40" t="s">
        <v>47</v>
      </c>
      <c r="D83" s="23">
        <f t="shared" ref="D83:O83" si="20">+D18+D37+D47</f>
        <v>10488709</v>
      </c>
      <c r="E83" s="23">
        <f t="shared" si="20"/>
        <v>8702961</v>
      </c>
      <c r="F83" s="23">
        <f t="shared" si="20"/>
        <v>15155743</v>
      </c>
      <c r="G83" s="23">
        <f t="shared" si="20"/>
        <v>6456593</v>
      </c>
      <c r="H83" s="23">
        <f t="shared" si="20"/>
        <v>9877097</v>
      </c>
      <c r="I83" s="23">
        <f t="shared" si="20"/>
        <v>10360159</v>
      </c>
      <c r="J83" s="23">
        <f t="shared" si="20"/>
        <v>7916524</v>
      </c>
      <c r="K83" s="23">
        <f t="shared" si="20"/>
        <v>7643956</v>
      </c>
      <c r="L83" s="23">
        <f t="shared" si="20"/>
        <v>9530436</v>
      </c>
      <c r="M83" s="23">
        <f t="shared" si="20"/>
        <v>17261270</v>
      </c>
      <c r="N83" s="23">
        <f t="shared" si="20"/>
        <v>8420321</v>
      </c>
      <c r="O83" s="23">
        <f t="shared" si="20"/>
        <v>10409978</v>
      </c>
      <c r="P83" s="46">
        <f>SUM(D83:O83)</f>
        <v>122223747</v>
      </c>
      <c r="Q83" s="25"/>
      <c r="R83" s="21"/>
    </row>
    <row r="84" spans="2:18" ht="5.0999999999999996" customHeight="1" thickBot="1">
      <c r="B84" s="48"/>
      <c r="C84" s="4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Q84" s="4"/>
    </row>
    <row r="85" spans="2:18" ht="15" customHeight="1" thickTop="1">
      <c r="B85" s="203" t="s">
        <v>48</v>
      </c>
      <c r="C85" s="75" t="s">
        <v>45</v>
      </c>
      <c r="F85" s="4"/>
      <c r="G85" s="4"/>
      <c r="H85" s="4"/>
      <c r="I85" s="4"/>
      <c r="J85" s="4"/>
      <c r="K85" s="4"/>
      <c r="L85" s="4"/>
      <c r="M85" s="4"/>
      <c r="N85" s="4"/>
    </row>
    <row r="86" spans="2:18" ht="15" customHeight="1">
      <c r="B86" s="204"/>
      <c r="C86" s="32" t="s">
        <v>46</v>
      </c>
    </row>
    <row r="87" spans="2:18" ht="15" customHeight="1" thickBot="1">
      <c r="B87" s="205"/>
      <c r="C87" s="78" t="s">
        <v>47</v>
      </c>
    </row>
    <row r="88" spans="2:18" ht="15" customHeight="1" thickTop="1"/>
    <row r="89" spans="2:18" ht="15" customHeight="1"/>
    <row r="90" spans="2:18" ht="15" customHeight="1"/>
    <row r="91" spans="2:18" ht="15" customHeight="1"/>
    <row r="92" spans="2:18" ht="15" customHeight="1"/>
    <row r="93" spans="2:18" ht="15" customHeight="1"/>
    <row r="94" spans="2:18" ht="15" customHeight="1"/>
    <row r="95" spans="2:18" ht="15" customHeight="1"/>
    <row r="96" spans="2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</sheetData>
  <mergeCells count="25">
    <mergeCell ref="B85:B87"/>
    <mergeCell ref="B52:B54"/>
    <mergeCell ref="B55:B57"/>
    <mergeCell ref="B59:B61"/>
    <mergeCell ref="B62:B64"/>
    <mergeCell ref="B65:B67"/>
    <mergeCell ref="B68:B70"/>
    <mergeCell ref="B72:B74"/>
    <mergeCell ref="B81:B83"/>
    <mergeCell ref="B77:B79"/>
    <mergeCell ref="B49:B51"/>
    <mergeCell ref="B23:B25"/>
    <mergeCell ref="B45:B47"/>
    <mergeCell ref="B39:B41"/>
    <mergeCell ref="B29:B31"/>
    <mergeCell ref="B32:B34"/>
    <mergeCell ref="B26:B28"/>
    <mergeCell ref="B42:B44"/>
    <mergeCell ref="B35:B37"/>
    <mergeCell ref="B20:B22"/>
    <mergeCell ref="B16:B18"/>
    <mergeCell ref="B4:B6"/>
    <mergeCell ref="B7:B9"/>
    <mergeCell ref="B10:B12"/>
    <mergeCell ref="B13:B15"/>
  </mergeCells>
  <phoneticPr fontId="3"/>
  <pageMargins left="0" right="0" top="0.39370078740157483" bottom="0" header="0" footer="0"/>
  <pageSetup paperSize="9" scale="75" orientation="landscape" horizontalDpi="4294967293" r:id="rId1"/>
  <headerFooter alignWithMargins="0"/>
  <rowBreaks count="1" manualBreakCount="1">
    <brk id="5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88"/>
  <sheetViews>
    <sheetView showGridLines="0" showZero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T26" sqref="T26"/>
    </sheetView>
  </sheetViews>
  <sheetFormatPr defaultRowHeight="12"/>
  <cols>
    <col min="1" max="1" width="0.875" style="48" customWidth="1"/>
    <col min="2" max="2" width="14.125" style="48" customWidth="1"/>
    <col min="3" max="3" width="9.125" style="49" customWidth="1"/>
    <col min="4" max="15" width="9.125" style="48" customWidth="1"/>
    <col min="16" max="16" width="9.125" style="50" customWidth="1"/>
    <col min="17" max="17" width="0.875" style="48" customWidth="1"/>
    <col min="18" max="16384" width="9" style="48"/>
  </cols>
  <sheetData>
    <row r="1" spans="2:16" ht="6.75" customHeight="1"/>
    <row r="2" spans="2:16" ht="20.25" customHeight="1" thickBot="1">
      <c r="B2" s="2" t="s">
        <v>101</v>
      </c>
      <c r="C2" s="139"/>
      <c r="D2" s="139"/>
      <c r="E2" s="51"/>
      <c r="F2" s="136" t="s">
        <v>43</v>
      </c>
      <c r="G2" s="49"/>
      <c r="H2" s="49"/>
      <c r="I2" s="49"/>
      <c r="J2" s="49"/>
      <c r="K2" s="49"/>
      <c r="L2" s="49"/>
      <c r="M2" s="49"/>
      <c r="N2" s="49"/>
      <c r="O2" s="49"/>
    </row>
    <row r="3" spans="2:16" ht="13.5" customHeight="1" thickBot="1">
      <c r="B3" s="143" t="s">
        <v>0</v>
      </c>
      <c r="C3" s="144" t="s">
        <v>1</v>
      </c>
      <c r="D3" s="144" t="s">
        <v>2</v>
      </c>
      <c r="E3" s="144" t="s">
        <v>3</v>
      </c>
      <c r="F3" s="144" t="s">
        <v>4</v>
      </c>
      <c r="G3" s="144" t="s">
        <v>5</v>
      </c>
      <c r="H3" s="144" t="s">
        <v>6</v>
      </c>
      <c r="I3" s="144" t="s">
        <v>7</v>
      </c>
      <c r="J3" s="144" t="s">
        <v>8</v>
      </c>
      <c r="K3" s="144" t="s">
        <v>9</v>
      </c>
      <c r="L3" s="144" t="s">
        <v>10</v>
      </c>
      <c r="M3" s="144" t="s">
        <v>11</v>
      </c>
      <c r="N3" s="144" t="s">
        <v>12</v>
      </c>
      <c r="O3" s="144" t="s">
        <v>13</v>
      </c>
      <c r="P3" s="145" t="s">
        <v>44</v>
      </c>
    </row>
    <row r="4" spans="2:16" ht="14.1" customHeight="1">
      <c r="B4" s="213" t="s">
        <v>16</v>
      </c>
      <c r="C4" s="140" t="s">
        <v>45</v>
      </c>
      <c r="D4" s="141">
        <f ca="1">IF(売上集計!D4=0,"",+売上集計!D6/売上集計!D4)</f>
        <v>9.5640820980615739</v>
      </c>
      <c r="E4" s="141">
        <f ca="1">IF(売上集計!E4=0,"",+売上集計!E6/売上集計!E4)</f>
        <v>0.34577827377178078</v>
      </c>
      <c r="F4" s="141">
        <f ca="1">IF(売上集計!F4=0,"",+売上集計!F6/売上集計!F4)</f>
        <v>0.75373066835488833</v>
      </c>
      <c r="G4" s="141">
        <f ca="1">IF(売上集計!G4=0,"",+売上集計!G6/売上集計!G4)</f>
        <v>0.23375785109605024</v>
      </c>
      <c r="H4" s="141">
        <f ca="1">IF(売上集計!H4=0,"",+売上集計!H6/売上集計!H4)</f>
        <v>0.92876465284039678</v>
      </c>
      <c r="I4" s="141">
        <f ca="1">IF(売上集計!I4=0,"",+売上集計!I6/売上集計!I4)</f>
        <v>0.16342580719777539</v>
      </c>
      <c r="J4" s="141">
        <f ca="1">IF(売上集計!J4=0,"",+売上集計!J6/売上集計!J4)</f>
        <v>0.28657768823973812</v>
      </c>
      <c r="K4" s="141">
        <f ca="1">IF(売上集計!K4=0,"",+売上集計!K6/売上集計!K4)</f>
        <v>4.8621212121212123</v>
      </c>
      <c r="L4" s="141">
        <f ca="1">IF(売上集計!L4=0,"",+売上集計!L6/売上集計!L4)</f>
        <v>0.79629317133535826</v>
      </c>
      <c r="M4" s="141">
        <f ca="1">IF(売上集計!M4=0,"",+売上集計!M6/売上集計!M4)</f>
        <v>3.2197045682502052</v>
      </c>
      <c r="N4" s="141">
        <f ca="1">IF(売上集計!N4=0,"",+売上集計!N6/売上集計!N4)</f>
        <v>0.5252488020641356</v>
      </c>
      <c r="O4" s="141">
        <f ca="1">IF(売上集計!O4=0,"",+売上集計!O6/売上集計!O4)</f>
        <v>0.38263161644225974</v>
      </c>
      <c r="P4" s="142">
        <f ca="1">IF(売上集計!P4=0,"",+売上集計!P6/売上集計!P4)</f>
        <v>0.87682422527648551</v>
      </c>
    </row>
    <row r="5" spans="2:16" ht="14.1" customHeight="1">
      <c r="B5" s="195"/>
      <c r="C5" s="32" t="s">
        <v>46</v>
      </c>
      <c r="D5" s="57">
        <f ca="1">IF(売上集計!D5=0,"",+売上集計!D6/売上集計!D5)</f>
        <v>0.83877000000000002</v>
      </c>
      <c r="E5" s="57">
        <f ca="1">IF(売上集計!E5=0,"",+売上集計!E6/売上集計!E5)</f>
        <v>0.34082499999999999</v>
      </c>
      <c r="F5" s="57">
        <f ca="1">IF(売上集計!F5=0,"",+売上集計!F6/売上集計!F5)</f>
        <v>0.33335999999999999</v>
      </c>
      <c r="G5" s="57">
        <f ca="1">IF(売上集計!G5=0,"",+売上集計!G6/売上集計!G5)</f>
        <v>0.31386666666666668</v>
      </c>
      <c r="H5" s="57">
        <f ca="1">IF(売上集計!H5=0,"",+売上集計!H6/売上集計!H5)</f>
        <v>1.1673333333333333</v>
      </c>
      <c r="I5" s="57">
        <f ca="1">IF(売上集計!I5=0,"",+売上集計!I6/売上集計!I5)</f>
        <v>0.10833333333333334</v>
      </c>
      <c r="J5" s="57">
        <f ca="1">IF(売上集計!J5=0,"",+売上集計!J6/売上集計!J5)</f>
        <v>0.28449999999999998</v>
      </c>
      <c r="K5" s="57">
        <f ca="1">IF(売上集計!K5=0,"",+売上集計!K6/売上集計!K5)</f>
        <v>0.80225000000000002</v>
      </c>
      <c r="L5" s="57">
        <f ca="1">IF(売上集計!L5=0,"",+売上集計!L6/売上集計!L5)</f>
        <v>0.35391250000000002</v>
      </c>
      <c r="M5" s="57">
        <f ca="1">IF(売上集計!M5=0,"",+売上集計!M6/売上集計!M5)</f>
        <v>1.41242</v>
      </c>
      <c r="N5" s="57">
        <f ca="1">IF(売上集計!N5=0,"",+売上集計!N6/売上集計!N5)</f>
        <v>0.28499999999999998</v>
      </c>
      <c r="O5" s="57">
        <f ca="1">IF(売上集計!O5=0,"",+売上集計!O6/売上集計!O5)</f>
        <v>0.35806666666666664</v>
      </c>
      <c r="P5" s="58">
        <f ca="1">IF(売上集計!P5=0,"",+売上集計!P6/売上集計!P5)</f>
        <v>0.56940717391304352</v>
      </c>
    </row>
    <row r="6" spans="2:16" ht="14.1" customHeight="1">
      <c r="B6" s="196"/>
      <c r="C6" s="34" t="s">
        <v>47</v>
      </c>
      <c r="D6" s="59">
        <f ca="1">IF(OR(D5="",D5=0),"",SUM(売上集計!D6:D6)/SUM(売上集計!D5:D5))</f>
        <v>0.83877000000000002</v>
      </c>
      <c r="E6" s="59">
        <f ca="1">IF(OR(E5="",E5=0),"",SUM(売上集計!D6:E6)/SUM(売上集計!D5:E5))</f>
        <v>0.58979749999999997</v>
      </c>
      <c r="F6" s="59">
        <f ca="1">IF(OR(F5="",F5=0),"",SUM(売上集計!D6:F6)/SUM(売上集計!D5:F5))</f>
        <v>0.49116769230769231</v>
      </c>
      <c r="G6" s="59">
        <f ca="1">IF(OR(G5="",G5=0),"",SUM(売上集計!D6:G6)/SUM(売上集計!D5:G5))</f>
        <v>0.45792375000000002</v>
      </c>
      <c r="H6" s="59">
        <f ca="1">IF(OR(H5="",H5=0),"",SUM(売上集計!D6:H6)/SUM(売上集計!D5:H5))</f>
        <v>0.56993578947368417</v>
      </c>
      <c r="I6" s="59">
        <f ca="1">IF(OR(I5="",I5=0),"",SUM(売上集計!D6:I6)/SUM(売上集計!D5:I5))</f>
        <v>0.50699000000000005</v>
      </c>
      <c r="J6" s="59">
        <f ca="1">IF(OR(J5="",J5=0),"",SUM(売上集計!D6:J6)/SUM(売上集計!D5:J5))</f>
        <v>0.47276076923076921</v>
      </c>
      <c r="K6" s="59">
        <f ca="1">IF(OR(K5="",K5=0),"",SUM(売上集計!D6:K6)/SUM(売上集計!D5:K5))</f>
        <v>0.51669266666666669</v>
      </c>
      <c r="L6" s="59">
        <f ca="1">IF(OR(L5="",L5=0),"",SUM(売上集計!D6:L6)/SUM(売上集計!D5:L5))</f>
        <v>0.49754205882352942</v>
      </c>
      <c r="M6" s="59">
        <f ca="1">IF(OR(M5="",M5=0),"",SUM(売上集計!D6:M6)/SUM(売上集計!D5:M5))</f>
        <v>0.61483410256410254</v>
      </c>
      <c r="N6" s="59">
        <f ca="1">IF(OR(N5="",N5=0),"",SUM(売上集計!D6:N6)/SUM(売上集計!D5:N5))</f>
        <v>0.58415186046511625</v>
      </c>
      <c r="O6" s="59">
        <f ca="1">IF(OR(O5="",O5=0),"",SUM(売上集計!E6:O6)/SUM(売上集計!E5:O5))</f>
        <v>0.54375357142857139</v>
      </c>
      <c r="P6" s="60"/>
    </row>
    <row r="7" spans="2:16" ht="14.1" customHeight="1">
      <c r="B7" s="188" t="s">
        <v>20</v>
      </c>
      <c r="C7" s="30" t="s">
        <v>45</v>
      </c>
      <c r="D7" s="55">
        <f ca="1">IF(売上集計!D7=0,"",+売上集計!D9/売上集計!D7)</f>
        <v>0.9441520231057845</v>
      </c>
      <c r="E7" s="55">
        <f ca="1">IF(売上集計!E7=0,"",+売上集計!E9/売上集計!E7)</f>
        <v>0.84892113106776546</v>
      </c>
      <c r="F7" s="55">
        <f ca="1">IF(売上集計!F7=0,"",+売上集計!F9/売上集計!F7)</f>
        <v>0.59183290422751123</v>
      </c>
      <c r="G7" s="55">
        <f ca="1">IF(売上集計!G7=0,"",+売上集計!G9/売上集計!G7)</f>
        <v>1.6124145272898498</v>
      </c>
      <c r="H7" s="55">
        <f ca="1">IF(売上集計!H7=0,"",+売上集計!H9/売上集計!H7)</f>
        <v>0.99560375454854089</v>
      </c>
      <c r="I7" s="55">
        <f ca="1">IF(売上集計!I7=0,"",+売上集計!I9/売上集計!I7)</f>
        <v>0.87113164371638874</v>
      </c>
      <c r="J7" s="55">
        <f ca="1">IF(売上集計!J7=0,"",+売上集計!J9/売上集計!J7)</f>
        <v>0.42240646900993656</v>
      </c>
      <c r="K7" s="55">
        <f ca="1">IF(売上集計!K7=0,"",+売上集計!K9/売上集計!K7)</f>
        <v>1.3107125248569802</v>
      </c>
      <c r="L7" s="55">
        <f ca="1">IF(売上集計!L7=0,"",+売上集計!L9/売上集計!L7)</f>
        <v>1.1370292483407933</v>
      </c>
      <c r="M7" s="55">
        <f ca="1">IF(売上集計!M7=0,"",+売上集計!M9/売上集計!M7)</f>
        <v>0.88772980891745068</v>
      </c>
      <c r="N7" s="55">
        <f ca="1">IF(売上集計!N7=0,"",+売上集計!N9/売上集計!N7)</f>
        <v>0.66069286566340923</v>
      </c>
      <c r="O7" s="55">
        <f ca="1">IF(売上集計!O7=0,"",+売上集計!O9/売上集計!O7)</f>
        <v>0.9779886529534666</v>
      </c>
      <c r="P7" s="56">
        <f ca="1">IF(売上集計!P7=0,"",+売上集計!P9/売上集計!P7)</f>
        <v>0.80091113732081243</v>
      </c>
    </row>
    <row r="8" spans="2:16" ht="14.1" customHeight="1">
      <c r="B8" s="189"/>
      <c r="C8" s="32" t="s">
        <v>46</v>
      </c>
      <c r="D8" s="57">
        <f ca="1">IF(売上集計!D8=0,"",+売上集計!D9/売上集計!D8)</f>
        <v>0.69955999999999996</v>
      </c>
      <c r="E8" s="57">
        <f ca="1">IF(売上集計!E8=0,"",+売上集計!E9/売上集計!E8)</f>
        <v>0.68427499999999997</v>
      </c>
      <c r="F8" s="57">
        <f ca="1">IF(売上集計!F8=0,"",+売上集計!F9/売上集計!F8)</f>
        <v>0.60226100000000005</v>
      </c>
      <c r="G8" s="57">
        <f ca="1">IF(売上集計!G8=0,"",+売上集計!G9/売上集計!G8)</f>
        <v>0.44630666666666668</v>
      </c>
      <c r="H8" s="57">
        <f ca="1">IF(売上集計!H8=0,"",+売上集計!H9/売上集計!H8)</f>
        <v>0.69404533333333329</v>
      </c>
      <c r="I8" s="57">
        <f ca="1">IF(売上集計!I8=0,"",+売上集計!I9/売上集計!I8)</f>
        <v>1.0075566666666667</v>
      </c>
      <c r="J8" s="57">
        <f ca="1">IF(売上集計!J8=0,"",+売上集計!J9/売上集計!J8)</f>
        <v>0.41929333333333335</v>
      </c>
      <c r="K8" s="57">
        <f ca="1">IF(売上集計!K8=0,"",+売上集計!K9/売上集計!K8)</f>
        <v>0.39965066666666665</v>
      </c>
      <c r="L8" s="57">
        <f ca="1">IF(売上集計!L8=0,"",+売上集計!L9/売上集計!L8)</f>
        <v>0.39289666666666667</v>
      </c>
      <c r="M8" s="57">
        <f ca="1">IF(売上集計!M8=0,"",+売上集計!M9/売上集計!M8)</f>
        <v>0.5954666666666667</v>
      </c>
      <c r="N8" s="57">
        <f ca="1">IF(売上集計!N8=0,"",+売上集計!N9/売上集計!N8)</f>
        <v>0.47721000000000002</v>
      </c>
      <c r="O8" s="57">
        <f ca="1">IF(売上集計!O8=0,"",+売上集計!O9/売上集計!O8)</f>
        <v>0.74582066666666669</v>
      </c>
      <c r="P8" s="58">
        <f ca="1">IF(売上集計!P8=0,"",+売上集計!P9/売上集計!P8)</f>
        <v>0.56751516666666668</v>
      </c>
    </row>
    <row r="9" spans="2:16" ht="14.1" customHeight="1">
      <c r="B9" s="190"/>
      <c r="C9" s="34" t="s">
        <v>47</v>
      </c>
      <c r="D9" s="59">
        <f ca="1">IF(OR(D8="",D8=0),"",SUM(売上集計!D9:D9)/SUM(売上集計!D8:D8))</f>
        <v>0.69955999999999996</v>
      </c>
      <c r="E9" s="59">
        <f ca="1">IF(OR(E8="",E8=0),"",SUM(売上集計!D9:E9)/SUM(売上集計!D8:E8))</f>
        <v>0.69191749999999996</v>
      </c>
      <c r="F9" s="59">
        <f ca="1">IF(OR(F8="",F8=0),"",SUM(売上集計!D9:F9)/SUM(売上集計!D8:F8))</f>
        <v>0.64708924999999995</v>
      </c>
      <c r="G9" s="59">
        <f ca="1">IF(OR(G8="",G8=0),"",SUM(売上集計!D9:G9)/SUM(売上集計!D8:G8))</f>
        <v>0.61538673684210521</v>
      </c>
      <c r="H9" s="59">
        <f ca="1">IF(OR(H8="",H8=0),"",SUM(売上集計!D9:H9)/SUM(売上集計!D8:H8))</f>
        <v>0.62611290909090911</v>
      </c>
      <c r="I9" s="59">
        <f ca="1">IF(OR(I8="",I8=0),"",SUM(売上集計!D9:I9)/SUM(売上集計!D8:I8))</f>
        <v>0.67188616000000001</v>
      </c>
      <c r="J9" s="59">
        <f ca="1">IF(OR(J8="",J8=0),"",SUM(売上集計!D9:J9)/SUM(売上集計!D8:J8))</f>
        <v>0.62299722580645156</v>
      </c>
      <c r="K9" s="59">
        <f ca="1">IF(OR(K8="",K8=0),"",SUM(売上集計!D9:K9)/SUM(売上集計!D8:K8))</f>
        <v>0.58677886486486486</v>
      </c>
      <c r="L9" s="59">
        <f ca="1">IF(OR(L8="",L8=0),"",SUM(売上集計!D9:L9)/SUM(売上集計!D8:L8))</f>
        <v>0.5597255348837209</v>
      </c>
      <c r="M9" s="59">
        <f ca="1">IF(OR(M8="",M8=0),"",SUM(売上集計!D9:M9)/SUM(売上集計!D8:M8))</f>
        <v>0.56591150000000001</v>
      </c>
      <c r="N9" s="59">
        <f ca="1">IF(OR(N8="",N8=0),"",SUM(売上集計!D9:N9)/SUM(売上集計!D8:N8))</f>
        <v>0.55813066666666666</v>
      </c>
      <c r="O9" s="59">
        <f ca="1">IF(OR(O8="",O8=0),"",SUM(売上集計!E9:O9)/SUM(売上集計!E8:O8))</f>
        <v>0.55808339285714281</v>
      </c>
      <c r="P9" s="60"/>
    </row>
    <row r="10" spans="2:16" ht="14.1" customHeight="1">
      <c r="B10" s="188" t="s">
        <v>21</v>
      </c>
      <c r="C10" s="30" t="s">
        <v>45</v>
      </c>
      <c r="D10" s="55">
        <f ca="1">IF(売上集計!D4=0,"",+売上集計!D6/売上集計!D4)</f>
        <v>9.5640820980615739</v>
      </c>
      <c r="E10" s="55">
        <f ca="1">IF(売上集計!E4=0,"",+売上集計!E6/売上集計!E4)</f>
        <v>0.34577827377178078</v>
      </c>
      <c r="F10" s="55">
        <f ca="1">IF(売上集計!F4=0,"",+売上集計!F6/売上集計!F4)</f>
        <v>0.75373066835488833</v>
      </c>
      <c r="G10" s="55">
        <f ca="1">IF(売上集計!G4=0,"",+売上集計!G6/売上集計!G4)</f>
        <v>0.23375785109605024</v>
      </c>
      <c r="H10" s="55">
        <f ca="1">IF(売上集計!H4=0,"",+売上集計!H6/売上集計!H4)</f>
        <v>0.92876465284039678</v>
      </c>
      <c r="I10" s="55">
        <f ca="1">IF(売上集計!I4=0,"",+売上集計!I6/売上集計!I4)</f>
        <v>0.16342580719777539</v>
      </c>
      <c r="J10" s="55">
        <f ca="1">IF(売上集計!J4=0,"",+売上集計!J6/売上集計!J4)</f>
        <v>0.28657768823973812</v>
      </c>
      <c r="K10" s="55">
        <f ca="1">IF(売上集計!K4=0,"",+売上集計!K6/売上集計!K4)</f>
        <v>4.8621212121212123</v>
      </c>
      <c r="L10" s="55">
        <f ca="1">IF(売上集計!L4=0,"",+売上集計!L6/売上集計!L4)</f>
        <v>0.79629317133535826</v>
      </c>
      <c r="M10" s="55">
        <f ca="1">IF(売上集計!M4=0,"",+売上集計!M6/売上集計!M4)</f>
        <v>3.2197045682502052</v>
      </c>
      <c r="N10" s="55">
        <f ca="1">IF(売上集計!N4=0,"",+売上集計!N6/売上集計!N4)</f>
        <v>0.5252488020641356</v>
      </c>
      <c r="O10" s="55">
        <f ca="1">IF(売上集計!O4=0,"",+売上集計!O6/売上集計!O4)</f>
        <v>0.38263161644225974</v>
      </c>
      <c r="P10" s="56">
        <f ca="1">IF(売上集計!P4=0,"",+売上集計!P6/売上集計!P4)</f>
        <v>0.87682422527648551</v>
      </c>
    </row>
    <row r="11" spans="2:16" ht="14.1" customHeight="1">
      <c r="B11" s="189"/>
      <c r="C11" s="32" t="s">
        <v>46</v>
      </c>
      <c r="D11" s="57">
        <f ca="1">IF(売上集計!D5=0,"",+売上集計!D6/売上集計!D5)</f>
        <v>0.83877000000000002</v>
      </c>
      <c r="E11" s="57">
        <f ca="1">IF(売上集計!E5=0,"",+売上集計!E6/売上集計!E5)</f>
        <v>0.34082499999999999</v>
      </c>
      <c r="F11" s="57">
        <f ca="1">IF(売上集計!F5=0,"",+売上集計!F6/売上集計!F5)</f>
        <v>0.33335999999999999</v>
      </c>
      <c r="G11" s="57">
        <f ca="1">IF(売上集計!G5=0,"",+売上集計!G6/売上集計!G5)</f>
        <v>0.31386666666666668</v>
      </c>
      <c r="H11" s="57">
        <f ca="1">IF(売上集計!H5=0,"",+売上集計!H6/売上集計!H5)</f>
        <v>1.1673333333333333</v>
      </c>
      <c r="I11" s="57">
        <f ca="1">IF(売上集計!I5=0,"",+売上集計!I6/売上集計!I5)</f>
        <v>0.10833333333333334</v>
      </c>
      <c r="J11" s="57">
        <f ca="1">IF(売上集計!J5=0,"",+売上集計!J6/売上集計!J5)</f>
        <v>0.28449999999999998</v>
      </c>
      <c r="K11" s="57">
        <f ca="1">IF(売上集計!K5=0,"",+売上集計!K6/売上集計!K5)</f>
        <v>0.80225000000000002</v>
      </c>
      <c r="L11" s="57">
        <f ca="1">IF(売上集計!L5=0,"",+売上集計!L6/売上集計!L5)</f>
        <v>0.35391250000000002</v>
      </c>
      <c r="M11" s="57">
        <f ca="1">IF(売上集計!M5=0,"",+売上集計!M6/売上集計!M5)</f>
        <v>1.41242</v>
      </c>
      <c r="N11" s="57">
        <f ca="1">IF(売上集計!N5=0,"",+売上集計!N6/売上集計!N5)</f>
        <v>0.28499999999999998</v>
      </c>
      <c r="O11" s="57">
        <f ca="1">IF(売上集計!O5=0,"",+売上集計!O6/売上集計!O5)</f>
        <v>0.35806666666666664</v>
      </c>
      <c r="P11" s="58">
        <f ca="1">IF(売上集計!P5=0,"",+売上集計!P6/売上集計!P5)</f>
        <v>0.56940717391304352</v>
      </c>
    </row>
    <row r="12" spans="2:16" ht="14.1" customHeight="1">
      <c r="B12" s="190"/>
      <c r="C12" s="34" t="s">
        <v>47</v>
      </c>
      <c r="D12" s="59">
        <f ca="1">IF(OR(D11="",D11=0),"",SUM(売上集計!D6:D6)/SUM(売上集計!D5:D5))</f>
        <v>0.83877000000000002</v>
      </c>
      <c r="E12" s="59">
        <f ca="1">IF(OR(E11="",E11=0),"",SUM(売上集計!D6:E6)/SUM(売上集計!D5:E5))</f>
        <v>0.58979749999999997</v>
      </c>
      <c r="F12" s="59">
        <f ca="1">IF(OR(F11="",F11=0),"",SUM(売上集計!D6:F6)/SUM(売上集計!D5:F5))</f>
        <v>0.49116769230769231</v>
      </c>
      <c r="G12" s="59">
        <f ca="1">IF(OR(G11="",G11=0),"",SUM(売上集計!D6:G6)/SUM(売上集計!D5:G5))</f>
        <v>0.45792375000000002</v>
      </c>
      <c r="H12" s="59">
        <f ca="1">IF(OR(H11="",H11=0),"",SUM(売上集計!D6:H6)/SUM(売上集計!D5:H5))</f>
        <v>0.56993578947368417</v>
      </c>
      <c r="I12" s="59">
        <f ca="1">IF(OR(I11="",I11=0),"",SUM(売上集計!D6:I6)/SUM(売上集計!D5:I5))</f>
        <v>0.50699000000000005</v>
      </c>
      <c r="J12" s="59">
        <f ca="1">IF(OR(J11="",J11=0),"",SUM(売上集計!D6:J6)/SUM(売上集計!D5:J5))</f>
        <v>0.47276076923076921</v>
      </c>
      <c r="K12" s="59">
        <f ca="1">IF(OR(K11="",K11=0),"",SUM(売上集計!D6:K6)/SUM(売上集計!D5:K5))</f>
        <v>0.51669266666666669</v>
      </c>
      <c r="L12" s="59">
        <f ca="1">IF(OR(L11="",L11=0),"",SUM(売上集計!D6:L6)/SUM(売上集計!D5:L5))</f>
        <v>0.49754205882352942</v>
      </c>
      <c r="M12" s="59">
        <f ca="1">IF(OR(M11="",M11=0),"",SUM(売上集計!D6:M6)/SUM(売上集計!D5:M5))</f>
        <v>0.61483410256410254</v>
      </c>
      <c r="N12" s="59">
        <f ca="1">IF(OR(N11="",N11=0),"",SUM(売上集計!D6:N6)/SUM(売上集計!D5:N5))</f>
        <v>0.58415186046511625</v>
      </c>
      <c r="O12" s="59">
        <f ca="1">IF(OR(O11="",O11=0),"",SUM(売上集計!E6:O6)/SUM(売上集計!E5:O5))</f>
        <v>0.54375357142857139</v>
      </c>
      <c r="P12" s="60"/>
    </row>
    <row r="13" spans="2:16" ht="13.5" hidden="1" customHeight="1">
      <c r="B13" s="156" t="s">
        <v>22</v>
      </c>
      <c r="C13" s="30" t="s">
        <v>45</v>
      </c>
      <c r="D13" s="55" t="e">
        <f ca="1">IF(売上集計!#REF!=0,"",+売上集計!#REF!/売上集計!#REF!)</f>
        <v>#REF!</v>
      </c>
      <c r="E13" s="55" t="e">
        <f ca="1">IF(売上集計!#REF!=0,"",+売上集計!#REF!/売上集計!#REF!)</f>
        <v>#REF!</v>
      </c>
      <c r="F13" s="55" t="e">
        <f ca="1">IF(売上集計!#REF!=0,"",+売上集計!#REF!/売上集計!#REF!)</f>
        <v>#REF!</v>
      </c>
      <c r="G13" s="55" t="e">
        <f ca="1">IF(売上集計!#REF!=0,"",+売上集計!#REF!/売上集計!#REF!)</f>
        <v>#REF!</v>
      </c>
      <c r="H13" s="55" t="e">
        <f ca="1">IF(売上集計!#REF!=0,"",+売上集計!#REF!/売上集計!#REF!)</f>
        <v>#REF!</v>
      </c>
      <c r="I13" s="55" t="e">
        <f ca="1">IF(売上集計!#REF!=0,"",+売上集計!#REF!/売上集計!#REF!)</f>
        <v>#REF!</v>
      </c>
      <c r="J13" s="55" t="e">
        <f ca="1">IF(売上集計!#REF!=0,"",+売上集計!#REF!/売上集計!#REF!)</f>
        <v>#REF!</v>
      </c>
      <c r="K13" s="55" t="e">
        <f ca="1">IF(売上集計!#REF!=0,"",+売上集計!#REF!/売上集計!#REF!)</f>
        <v>#REF!</v>
      </c>
      <c r="L13" s="55" t="e">
        <f ca="1">IF(売上集計!#REF!=0,"",+売上集計!#REF!/売上集計!#REF!)</f>
        <v>#REF!</v>
      </c>
      <c r="M13" s="55" t="e">
        <f ca="1">IF(売上集計!#REF!=0,"",+売上集計!#REF!/売上集計!#REF!)</f>
        <v>#REF!</v>
      </c>
      <c r="N13" s="55" t="e">
        <f ca="1">IF(売上集計!#REF!=0,"",+売上集計!#REF!/売上集計!#REF!)</f>
        <v>#REF!</v>
      </c>
      <c r="O13" s="55" t="e">
        <f ca="1">IF(売上集計!#REF!=0,"",+売上集計!#REF!/売上集計!#REF!)</f>
        <v>#REF!</v>
      </c>
      <c r="P13" s="56" t="e">
        <f ca="1">IF(売上集計!#REF!=0,"",+売上集計!#REF!/売上集計!#REF!)</f>
        <v>#REF!</v>
      </c>
    </row>
    <row r="14" spans="2:16" ht="14.1" hidden="1" customHeight="1">
      <c r="B14" s="157"/>
      <c r="C14" s="32" t="s">
        <v>46</v>
      </c>
      <c r="D14" s="57" t="e">
        <f ca="1">IF(売上集計!#REF!=0,"",+売上集計!#REF!/売上集計!#REF!)</f>
        <v>#REF!</v>
      </c>
      <c r="E14" s="57" t="e">
        <f ca="1">IF(売上集計!#REF!=0,"",+売上集計!#REF!/売上集計!#REF!)</f>
        <v>#REF!</v>
      </c>
      <c r="F14" s="57" t="e">
        <f ca="1">IF(売上集計!#REF!=0,"",+売上集計!#REF!/売上集計!#REF!)</f>
        <v>#REF!</v>
      </c>
      <c r="G14" s="57" t="e">
        <f ca="1">IF(売上集計!#REF!=0,"",+売上集計!#REF!/売上集計!#REF!)</f>
        <v>#REF!</v>
      </c>
      <c r="H14" s="57" t="e">
        <f ca="1">IF(売上集計!#REF!=0,"",+売上集計!#REF!/売上集計!#REF!)</f>
        <v>#REF!</v>
      </c>
      <c r="I14" s="57" t="e">
        <f ca="1">IF(売上集計!#REF!=0,"",+売上集計!#REF!/売上集計!#REF!)</f>
        <v>#REF!</v>
      </c>
      <c r="J14" s="57" t="e">
        <f ca="1">IF(売上集計!#REF!=0,"",+売上集計!#REF!/売上集計!#REF!)</f>
        <v>#REF!</v>
      </c>
      <c r="K14" s="57" t="e">
        <f ca="1">IF(売上集計!#REF!=0,"",+売上集計!#REF!/売上集計!#REF!)</f>
        <v>#REF!</v>
      </c>
      <c r="L14" s="57" t="e">
        <f ca="1">IF(売上集計!#REF!=0,"",+売上集計!#REF!/売上集計!#REF!)</f>
        <v>#REF!</v>
      </c>
      <c r="M14" s="57" t="e">
        <f ca="1">IF(売上集計!#REF!=0,"",+売上集計!#REF!/売上集計!#REF!)</f>
        <v>#REF!</v>
      </c>
      <c r="N14" s="57" t="e">
        <f ca="1">IF(売上集計!#REF!=0,"",+売上集計!#REF!/売上集計!#REF!)</f>
        <v>#REF!</v>
      </c>
      <c r="O14" s="57" t="e">
        <f ca="1">IF(売上集計!#REF!=0,"",+売上集計!#REF!/売上集計!#REF!)</f>
        <v>#REF!</v>
      </c>
      <c r="P14" s="58" t="e">
        <f ca="1">IF(売上集計!#REF!=0,"",+売上集計!#REF!/売上集計!#REF!)</f>
        <v>#REF!</v>
      </c>
    </row>
    <row r="15" spans="2:16" ht="14.1" hidden="1" customHeight="1">
      <c r="B15" s="157"/>
      <c r="C15" s="34" t="s">
        <v>47</v>
      </c>
      <c r="D15" s="59" t="e">
        <f ca="1">IF(OR(D14="",D14=0),"",SUM(売上集計!#REF!)/SUM(売上集計!#REF!))</f>
        <v>#REF!</v>
      </c>
      <c r="E15" s="59" t="e">
        <f ca="1">IF(OR(E14="",E14=0),"",SUM(売上集計!#REF!)/SUM(売上集計!#REF!))</f>
        <v>#REF!</v>
      </c>
      <c r="F15" s="59" t="e">
        <f ca="1">IF(OR(F14="",F14=0),"",SUM(売上集計!#REF!)/SUM(売上集計!#REF!))</f>
        <v>#REF!</v>
      </c>
      <c r="G15" s="59" t="e">
        <f ca="1">IF(OR(G14="",G14=0),"",SUM(売上集計!#REF!)/SUM(売上集計!#REF!))</f>
        <v>#REF!</v>
      </c>
      <c r="H15" s="59" t="e">
        <f ca="1">IF(OR(H14="",H14=0),"",SUM(売上集計!#REF!)/SUM(売上集計!#REF!))</f>
        <v>#REF!</v>
      </c>
      <c r="I15" s="59" t="e">
        <f ca="1">IF(OR(I14="",I14=0),"",SUM(売上集計!#REF!)/SUM(売上集計!#REF!))</f>
        <v>#REF!</v>
      </c>
      <c r="J15" s="59" t="e">
        <f ca="1">IF(OR(J14="",J14=0),"",SUM(売上集計!#REF!)/SUM(売上集計!#REF!))</f>
        <v>#REF!</v>
      </c>
      <c r="K15" s="59" t="e">
        <f ca="1">IF(OR(K14="",K14=0),"",SUM(売上集計!#REF!)/SUM(売上集計!#REF!))</f>
        <v>#REF!</v>
      </c>
      <c r="L15" s="59" t="e">
        <f ca="1">IF(OR(L14="",L14=0),"",SUM(売上集計!#REF!)/SUM(売上集計!#REF!))</f>
        <v>#REF!</v>
      </c>
      <c r="M15" s="59" t="e">
        <f ca="1">IF(OR(M14="",M14=0),"",SUM(売上集計!#REF!)/SUM(売上集計!#REF!))</f>
        <v>#REF!</v>
      </c>
      <c r="N15" s="59" t="e">
        <f ca="1">IF(OR(N14="",N14=0),"",SUM(売上集計!#REF!)/SUM(売上集計!#REF!))</f>
        <v>#REF!</v>
      </c>
      <c r="O15" s="59" t="e">
        <f ca="1">IF(OR(O14="",O14=0),"",SUM(売上集計!#REF!)/SUM(売上集計!#REF!))</f>
        <v>#REF!</v>
      </c>
      <c r="P15" s="60"/>
    </row>
    <row r="16" spans="2:16" ht="14.1" customHeight="1">
      <c r="B16" s="188" t="s">
        <v>23</v>
      </c>
      <c r="C16" s="30" t="s">
        <v>45</v>
      </c>
      <c r="D16" s="55">
        <f ca="1">IF(売上集計!D13=0,"",+売上集計!D15/売上集計!D13)</f>
        <v>0.46811457535215417</v>
      </c>
      <c r="E16" s="55">
        <f ca="1">IF(売上集計!E13=0,"",+売上集計!E15/売上集計!E13)</f>
        <v>0.13130321282735993</v>
      </c>
      <c r="F16" s="55">
        <f ca="1">IF(売上集計!F13=0,"",+売上集計!F15/売上集計!F13)</f>
        <v>0.77505599545727</v>
      </c>
      <c r="G16" s="55">
        <f ca="1">IF(売上集計!G13=0,"",+売上集計!G15/売上集計!G13)</f>
        <v>12.796297748843047</v>
      </c>
      <c r="H16" s="55">
        <f ca="1">IF(売上集計!H13=0,"",+売上集計!H15/売上集計!H13)</f>
        <v>0.4612734137311682</v>
      </c>
      <c r="I16" s="55">
        <f ca="1">IF(売上集計!I13=0,"",+売上集計!I15/売上集計!I13)</f>
        <v>6.4270304412379922E-2</v>
      </c>
      <c r="J16" s="55">
        <f ca="1">IF(売上集計!J13=0,"",+売上集計!J15/売上集計!J13)</f>
        <v>10.496753246753247</v>
      </c>
      <c r="K16" s="55">
        <f ca="1">IF(売上集計!K13=0,"",+売上集計!K15/売上集計!K13)</f>
        <v>2.2112874779541447</v>
      </c>
      <c r="L16" s="55">
        <f ca="1">IF(売上集計!L13=0,"",+売上集計!L15/売上集計!L13)</f>
        <v>0.72792002370234443</v>
      </c>
      <c r="M16" s="55">
        <f ca="1">IF(売上集計!M13=0,"",+売上集計!M15/売上集計!M13)</f>
        <v>0.2632883327026494</v>
      </c>
      <c r="N16" s="55">
        <f ca="1">IF(売上集計!N13=0,"",+売上集計!N15/売上集計!N13)</f>
        <v>0.13550769436414978</v>
      </c>
      <c r="O16" s="55">
        <f ca="1">IF(売上集計!O13=0,"",+売上集計!O15/売上集計!O13)</f>
        <v>0.94757718789243495</v>
      </c>
      <c r="P16" s="56">
        <f ca="1">IF(売上集計!P13=0,"",+売上集計!P15/売上集計!P13)</f>
        <v>0.6880059794677934</v>
      </c>
    </row>
    <row r="17" spans="2:16" ht="14.1" customHeight="1">
      <c r="B17" s="189"/>
      <c r="C17" s="32" t="s">
        <v>46</v>
      </c>
      <c r="D17" s="57">
        <f ca="1">IF(売上集計!D14=0,"",+売上集計!D15/売上集計!D14)</f>
        <v>0.15884999999999999</v>
      </c>
      <c r="E17" s="57">
        <f ca="1">IF(売上集計!E14=0,"",+売上集計!E15/売上集計!E14)</f>
        <v>5.4824999999999999E-2</v>
      </c>
      <c r="F17" s="57">
        <f ca="1">IF(売上集計!F14=0,"",+売上集計!F15/売上集計!F14)</f>
        <v>1.2284250000000001</v>
      </c>
      <c r="G17" s="57">
        <f ca="1">IF(売上集計!G14=0,"",+売上集計!G15/売上集計!G14)</f>
        <v>1.6314</v>
      </c>
      <c r="H17" s="57">
        <f ca="1">IF(売上集計!H14=0,"",+売上集計!H15/売上集計!H14)</f>
        <v>0.44044</v>
      </c>
      <c r="I17" s="57">
        <f ca="1">IF(売上集計!I14=0,"",+売上集計!I15/売上集計!I14)</f>
        <v>0.117525</v>
      </c>
      <c r="J17" s="57">
        <f ca="1">IF(売上集計!J14=0,"",+売上集計!J15/売上集計!J14)</f>
        <v>0.35563</v>
      </c>
      <c r="K17" s="57">
        <f ca="1">IF(売上集計!K14=0,"",+売上集計!K15/売上集計!K14)</f>
        <v>6.2689999999999996E-2</v>
      </c>
      <c r="L17" s="57">
        <f ca="1">IF(売上集計!L14=0,"",+売上集計!L15/売上集計!L14)</f>
        <v>0.38081500000000001</v>
      </c>
      <c r="M17" s="57">
        <f ca="1">IF(売上集計!M14=0,"",+売上集計!M15/売上集計!M14)</f>
        <v>0.247</v>
      </c>
      <c r="N17" s="57">
        <f ca="1">IF(売上集計!N14=0,"",+売上集計!N15/売上集計!N14)</f>
        <v>4.0550000000000003E-2</v>
      </c>
      <c r="O17" s="57">
        <f ca="1">IF(売上集計!O14=0,"",+売上集計!O15/売上集計!O14)</f>
        <v>0.54705999999999999</v>
      </c>
      <c r="P17" s="58">
        <f ca="1">IF(売上集計!P14=0,"",+売上集計!P15/売上集計!P14)</f>
        <v>0.43876749999999998</v>
      </c>
    </row>
    <row r="18" spans="2:16" ht="14.1" customHeight="1">
      <c r="B18" s="190"/>
      <c r="C18" s="34" t="s">
        <v>47</v>
      </c>
      <c r="D18" s="59">
        <f ca="1">IF(OR(D17="",D17=0),"",SUM(売上集計!D15:D15)/SUM(売上集計!D14:D14))</f>
        <v>0.15884999999999999</v>
      </c>
      <c r="E18" s="59">
        <f ca="1">IF(OR(E17="",E17=0),"",SUM(売上集計!D15:E15)/SUM(売上集計!D14:E14))</f>
        <v>0.1068375</v>
      </c>
      <c r="F18" s="59">
        <f ca="1">IF(OR(F17="",F17=0),"",SUM(売上集計!D15:F15)/SUM(売上集計!D14:F14))</f>
        <v>0.48070000000000002</v>
      </c>
      <c r="G18" s="59">
        <f ca="1">IF(OR(G17="",G17=0),"",SUM(売上集計!D15:G15)/SUM(売上集計!D14:G14))</f>
        <v>0.76837500000000003</v>
      </c>
      <c r="H18" s="59">
        <f ca="1">IF(OR(H17="",H17=0),"",SUM(売上集計!D15:H15)/SUM(売上集計!D14:H14))</f>
        <v>0.70278799999999997</v>
      </c>
      <c r="I18" s="59">
        <f ca="1">IF(OR(I17="",I17=0),"",SUM(売上集計!D15:I15)/SUM(売上集計!D14:I14))</f>
        <v>0.60524416666666669</v>
      </c>
      <c r="J18" s="59">
        <f ca="1">IF(OR(J17="",J17=0),"",SUM(売上集計!D15:J15)/SUM(売上集計!D14:J14))</f>
        <v>0.56958500000000001</v>
      </c>
      <c r="K18" s="59">
        <f ca="1">IF(OR(K17="",K17=0),"",SUM(売上集計!D15:K15)/SUM(売上集計!D14:K14))</f>
        <v>0.506223125</v>
      </c>
      <c r="L18" s="59">
        <f ca="1">IF(OR(L17="",L17=0),"",SUM(売上集計!D15:L15)/SUM(売上集計!D14:L14))</f>
        <v>0.49228888888888889</v>
      </c>
      <c r="M18" s="59">
        <f ca="1">IF(OR(M17="",M17=0),"",SUM(売上集計!D15:M15)/SUM(売上集計!D14:M14))</f>
        <v>0.46776000000000001</v>
      </c>
      <c r="N18" s="59">
        <f ca="1">IF(OR(N17="",N17=0),"",SUM(売上集計!D15:N15)/SUM(売上集計!D14:N14))</f>
        <v>0.42892272727272729</v>
      </c>
      <c r="O18" s="59">
        <f ca="1">IF(OR(O17="",O17=0),"",SUM(売上集計!E15:O15)/SUM(売上集計!E14:O14))</f>
        <v>0.46421454545454544</v>
      </c>
      <c r="P18" s="60"/>
    </row>
    <row r="19" spans="2:16" ht="14.1" customHeight="1">
      <c r="B19" s="197" t="s">
        <v>24</v>
      </c>
      <c r="C19" s="30" t="s">
        <v>45</v>
      </c>
      <c r="D19" s="55">
        <f ca="1">IF(売上集計!D16=0,"",+売上集計!D18/売上集計!D16)</f>
        <v>1.5920519249005907</v>
      </c>
      <c r="E19" s="55">
        <f ca="1">IF(売上集計!E16=0,"",+売上集計!E18/売上集計!E16)</f>
        <v>1.105093022573405</v>
      </c>
      <c r="F19" s="55">
        <f ca="1">IF(売上集計!F16=0,"",+売上集計!F18/売上集計!F16)</f>
        <v>0.66294186627106777</v>
      </c>
      <c r="G19" s="55">
        <f ca="1">IF(売上集計!G16=0,"",+売上集計!G18/売上集計!G16)</f>
        <v>1.1189446044988771</v>
      </c>
      <c r="H19" s="55">
        <f ca="1">IF(売上集計!H16=0,"",+売上集計!H18/売上集計!H16)</f>
        <v>0.83530798145077356</v>
      </c>
      <c r="I19" s="55">
        <f ca="1">IF(売上集計!I16=0,"",+売上集計!I18/売上集計!I16)</f>
        <v>0.92419785083797557</v>
      </c>
      <c r="J19" s="55">
        <f ca="1">IF(売上集計!J16=0,"",+売上集計!J18/売上集計!J16)</f>
        <v>0.50825236752225211</v>
      </c>
      <c r="K19" s="55">
        <f ca="1">IF(売上集計!K16=0,"",+売上集計!K18/売上集計!K16)</f>
        <v>1.8200470056408551</v>
      </c>
      <c r="L19" s="55">
        <f ca="1">IF(売上集計!L16=0,"",+売上集計!L18/売上集計!L16)</f>
        <v>1.6630582688114133</v>
      </c>
      <c r="M19" s="55">
        <f ca="1">IF(売上集計!M16=0,"",+売上集計!M18/売上集計!M16)</f>
        <v>1.0390009145078531</v>
      </c>
      <c r="N19" s="55">
        <f ca="1">IF(売上集計!N16=0,"",+売上集計!N18/売上集計!N16)</f>
        <v>0.65328736510164798</v>
      </c>
      <c r="O19" s="55">
        <f ca="1">IF(売上集計!O16=0,"",+売上集計!O18/売上集計!O16)</f>
        <v>1.051883393688086</v>
      </c>
      <c r="P19" s="56">
        <f ca="1">IF(売上集計!P16=0,"",+売上集計!P18/売上集計!P16)</f>
        <v>0.94532129788214381</v>
      </c>
    </row>
    <row r="20" spans="2:16" ht="14.1" customHeight="1">
      <c r="B20" s="198"/>
      <c r="C20" s="32" t="s">
        <v>46</v>
      </c>
      <c r="D20" s="57">
        <f ca="1">IF(売上集計!D17=0,"",+売上集計!D18/売上集計!D17)</f>
        <v>0.86926388888888884</v>
      </c>
      <c r="E20" s="57">
        <f ca="1">IF(売上集計!E17=0,"",+売上集計!E18/売上集計!E17)</f>
        <v>0.89966666666666661</v>
      </c>
      <c r="F20" s="57">
        <f ca="1">IF(売上集計!F17=0,"",+売上集計!F18/売上集計!F17)</f>
        <v>0.60576819444444441</v>
      </c>
      <c r="G20" s="57">
        <f ca="1">IF(売上集計!G17=0,"",+売上集計!G18/売上集計!G17)</f>
        <v>0.61663433333333328</v>
      </c>
      <c r="H20" s="57">
        <f ca="1">IF(売上集計!H17=0,"",+売上集計!H18/売上集計!H17)</f>
        <v>0.69985666666666668</v>
      </c>
      <c r="I20" s="57">
        <f ca="1">IF(売上集計!I17=0,"",+売上集計!I18/売上集計!I17)</f>
        <v>0.94780833333333336</v>
      </c>
      <c r="J20" s="57">
        <f ca="1">IF(売上集計!J17=0,"",+売上集計!J18/売上集計!J17)</f>
        <v>0.47826282608695653</v>
      </c>
      <c r="K20" s="57">
        <f ca="1">IF(売上集計!K17=0,"",+売上集計!K18/売上集計!K17)</f>
        <v>0.43448510638297871</v>
      </c>
      <c r="L20" s="57">
        <f ca="1">IF(売上集計!L17=0,"",+売上集計!L18/売上集計!L17)</f>
        <v>0.61694645833333328</v>
      </c>
      <c r="M20" s="57">
        <f ca="1">IF(売上集計!M17=0,"",+売上集計!M18/売上集計!M17)</f>
        <v>0.6117402597402597</v>
      </c>
      <c r="N20" s="57">
        <f ca="1">IF(売上集計!N17=0,"",+売上集計!N18/売上集計!N17)</f>
        <v>0.4127576086956522</v>
      </c>
      <c r="O20" s="57">
        <f ca="1">IF(売上集計!O17=0,"",+売上集計!O18/売上集計!O17)</f>
        <v>0.64650857142857143</v>
      </c>
      <c r="P20" s="58">
        <f ca="1">IF(売上集計!P17=0,"",+売上集計!P18/売上集計!P17)</f>
        <v>0.63035414634146336</v>
      </c>
    </row>
    <row r="21" spans="2:16" ht="14.1" customHeight="1" thickBot="1">
      <c r="B21" s="199"/>
      <c r="C21" s="61" t="s">
        <v>47</v>
      </c>
      <c r="D21" s="62">
        <f ca="1">IF(OR(D20="",D20=0),"",SUM(売上集計!D18:D18)/SUM(売上集計!D17:D17))</f>
        <v>0.86926388888888884</v>
      </c>
      <c r="E21" s="62">
        <f ca="1">IF(OR(E20="",E20=0),"",SUM(売上集計!D18:E18)/SUM(売上集計!D17:E17))</f>
        <v>0.88446527777777773</v>
      </c>
      <c r="F21" s="62">
        <f ca="1">IF(OR(F20="",F20=0),"",SUM(売上集計!D18:F18)/SUM(売上集計!D17:F17))</f>
        <v>0.74511673611111107</v>
      </c>
      <c r="G21" s="62">
        <f ca="1">IF(OR(G20="",G20=0),"",SUM(売上集計!D18:G18)/SUM(売上集計!D17:G17))</f>
        <v>0.7229645977011494</v>
      </c>
      <c r="H21" s="62">
        <f ca="1">IF(OR(H20="",H20=0),"",SUM(売上集計!D18:H18)/SUM(売上集計!D17:H17))</f>
        <v>0.71956637254901956</v>
      </c>
      <c r="I21" s="62">
        <f ca="1">IF(OR(I20="",I20=0),"",SUM(売上集計!D18:I18)/SUM(売上集計!D17:I17))</f>
        <v>0.74882816239316241</v>
      </c>
      <c r="J21" s="62">
        <f ca="1">IF(OR(J20="",J20=0),"",SUM(売上集計!D18:J18)/SUM(売上集計!D17:J17))</f>
        <v>0.70437814285714284</v>
      </c>
      <c r="K21" s="62">
        <f ca="1">IF(OR(K20="",K20=0),"",SUM(売上集計!D18:K18)/SUM(売上集計!D17:K17))</f>
        <v>0.66558617737003056</v>
      </c>
      <c r="L21" s="62">
        <f ca="1">IF(OR(L20="",L20=0),"",SUM(売上集計!D18:L18)/SUM(売上集計!D17:L17))</f>
        <v>0.65936029333333335</v>
      </c>
      <c r="M21" s="62">
        <f ca="1">IF(OR(M20="",M20=0),"",SUM(売上集計!D18:M18)/SUM(売上集計!D17:M17))</f>
        <v>0.6512480309734513</v>
      </c>
      <c r="N21" s="62">
        <f ca="1">IF(OR(N20="",N20=0),"",SUM(売上集計!D18:N18)/SUM(売上集計!D17:N17))</f>
        <v>0.62921879518072288</v>
      </c>
      <c r="O21" s="62">
        <f ca="1">IF(OR(O20="",O20=0),"",SUM(売上集計!E18:O18)/SUM(売上集計!E17:O17))</f>
        <v>0.61304881287726354</v>
      </c>
      <c r="P21" s="63"/>
    </row>
    <row r="22" spans="2:16" ht="14.1" customHeight="1">
      <c r="B22" s="52" t="s">
        <v>25</v>
      </c>
      <c r="C22" s="53" t="s">
        <v>1</v>
      </c>
      <c r="D22" s="53" t="s">
        <v>2</v>
      </c>
      <c r="E22" s="53" t="s">
        <v>3</v>
      </c>
      <c r="F22" s="53" t="s">
        <v>4</v>
      </c>
      <c r="G22" s="53" t="s">
        <v>5</v>
      </c>
      <c r="H22" s="53" t="s">
        <v>6</v>
      </c>
      <c r="I22" s="53" t="s">
        <v>7</v>
      </c>
      <c r="J22" s="53" t="s">
        <v>8</v>
      </c>
      <c r="K22" s="53" t="s">
        <v>9</v>
      </c>
      <c r="L22" s="53" t="s">
        <v>10</v>
      </c>
      <c r="M22" s="53" t="s">
        <v>11</v>
      </c>
      <c r="N22" s="53" t="s">
        <v>12</v>
      </c>
      <c r="O22" s="53" t="s">
        <v>13</v>
      </c>
      <c r="P22" s="54" t="s">
        <v>44</v>
      </c>
    </row>
    <row r="23" spans="2:16" ht="14.1" customHeight="1">
      <c r="B23" s="188" t="s">
        <v>27</v>
      </c>
      <c r="C23" s="30" t="s">
        <v>45</v>
      </c>
      <c r="D23" s="55">
        <f ca="1">IF(売上集計!D23=0,"",+売上集計!D25/売上集計!D23)</f>
        <v>1.2923862453220829</v>
      </c>
      <c r="E23" s="55">
        <f ca="1">IF(売上集計!E23=0,"",+売上集計!E25/売上集計!E23)</f>
        <v>1.5464345279258025</v>
      </c>
      <c r="F23" s="55">
        <f ca="1">IF(売上集計!F23=0,"",+売上集計!F25/売上集計!F23)</f>
        <v>1.2288051558816315</v>
      </c>
      <c r="G23" s="55">
        <f ca="1">IF(売上集計!G23=0,"",+売上集計!G25/売上集計!G23)</f>
        <v>1.0183667641845404</v>
      </c>
      <c r="H23" s="55">
        <f ca="1">IF(売上集計!H23=0,"",+売上集計!H25/売上集計!H23)</f>
        <v>1.6424298385425928</v>
      </c>
      <c r="I23" s="55">
        <f ca="1">IF(売上集計!I23=0,"",+売上集計!I25/売上集計!I23)</f>
        <v>0.85335536978881965</v>
      </c>
      <c r="J23" s="55">
        <f ca="1">IF(売上集計!J23=0,"",+売上集計!J25/売上集計!J23)</f>
        <v>1.2905567144956192</v>
      </c>
      <c r="K23" s="55">
        <f ca="1">IF(売上集計!K23=0,"",+売上集計!K25/売上集計!K23)</f>
        <v>1.343836837047079</v>
      </c>
      <c r="L23" s="55">
        <f ca="1">IF(売上集計!L23=0,"",+売上集計!L25/売上集計!L23)</f>
        <v>1.5614224035678701</v>
      </c>
      <c r="M23" s="55">
        <f ca="1">IF(売上集計!M23=0,"",+売上集計!M25/売上集計!M23)</f>
        <v>1.0054231441626666</v>
      </c>
      <c r="N23" s="55">
        <f ca="1">IF(売上集計!N23=0,"",+売上集計!N25/売上集計!N23)</f>
        <v>0.88414372388529561</v>
      </c>
      <c r="O23" s="55">
        <f ca="1">IF(売上集計!O23=0,"",+売上集計!O25/売上集計!O23)</f>
        <v>1.9766160351127147</v>
      </c>
      <c r="P23" s="56">
        <f ca="1">IF(売上集計!P23=0,"",+売上集計!P25/売上集計!P23)</f>
        <v>1.2340501043187286</v>
      </c>
    </row>
    <row r="24" spans="2:16" ht="14.1" customHeight="1">
      <c r="B24" s="189"/>
      <c r="C24" s="32" t="s">
        <v>46</v>
      </c>
      <c r="D24" s="57">
        <f ca="1">IF(売上集計!D24=0,"",+売上集計!D25/売上集計!D24)</f>
        <v>0.79359666666666662</v>
      </c>
      <c r="E24" s="57">
        <f ca="1">IF(売上集計!E24=0,"",+売上集計!E25/売上集計!E24)</f>
        <v>0.82367999999999997</v>
      </c>
      <c r="F24" s="57">
        <f ca="1">IF(売上集計!F24=0,"",+売上集計!F25/売上集計!F24)</f>
        <v>0.93078222222222218</v>
      </c>
      <c r="G24" s="57">
        <f ca="1">IF(売上集計!G24=0,"",+売上集計!G25/売上集計!G24)</f>
        <v>0.75606399999999996</v>
      </c>
      <c r="H24" s="57">
        <f ca="1">IF(売上集計!H24=0,"",+売上集計!H25/売上集計!H24)</f>
        <v>0.80542000000000002</v>
      </c>
      <c r="I24" s="57">
        <f ca="1">IF(売上集計!I24=0,"",+売上集計!I25/売上集計!I24)</f>
        <v>0.95279999999999998</v>
      </c>
      <c r="J24" s="57">
        <f ca="1">IF(売上集計!J24=0,"",+売上集計!J25/売上集計!J24)</f>
        <v>1.0163502857142857</v>
      </c>
      <c r="K24" s="57">
        <f ca="1">IF(売上集計!K24=0,"",+売上集計!K25/売上集計!K24)</f>
        <v>0.52785574999999996</v>
      </c>
      <c r="L24" s="57">
        <f ca="1">IF(売上集計!L24=0,"",+売上集計!L25/売上集計!L24)</f>
        <v>0.94028857142857147</v>
      </c>
      <c r="M24" s="57">
        <f ca="1">IF(売上集計!M24=0,"",+売上集計!M25/売上集計!M24)</f>
        <v>1.0454211111111111</v>
      </c>
      <c r="N24" s="57">
        <f ca="1">IF(売上集計!N24=0,"",+売上集計!N25/売上集計!N24)</f>
        <v>0.70614285714285718</v>
      </c>
      <c r="O24" s="57">
        <f ca="1">IF(売上集計!O24=0,"",+売上集計!O25/売上集計!O24)</f>
        <v>1.4336066666666667</v>
      </c>
      <c r="P24" s="58">
        <f ca="1">IF(売上集計!P24=0,"",+売上集計!P25/売上集計!P24)</f>
        <v>0.89478602469135804</v>
      </c>
    </row>
    <row r="25" spans="2:16" ht="14.1" customHeight="1">
      <c r="B25" s="190"/>
      <c r="C25" s="34" t="s">
        <v>47</v>
      </c>
      <c r="D25" s="59">
        <f ca="1">IF(OR(D24="",D24=0),"",売上集計!D25/売上集計!D24)</f>
        <v>0.79359666666666662</v>
      </c>
      <c r="E25" s="59">
        <f ca="1">IF(OR(E24="",E24=0),"",SUM(売上集計!D25:E25)/SUM(売上集計!D24:E24))</f>
        <v>0.80863833333333335</v>
      </c>
      <c r="F25" s="59">
        <f ca="1">IF(OR(F24="",F24=0),"",SUM(売上集計!D25:F25)/SUM(売上集計!D24:F24))</f>
        <v>0.86098571428571424</v>
      </c>
      <c r="G25" s="59">
        <f ca="1">IF(OR(G24="",G24=0),"",SUM(売上集計!D25:G25)/SUM(売上集計!D24:G24))</f>
        <v>0.84080846153846156</v>
      </c>
      <c r="H25" s="59">
        <f ca="1">IF(OR(H24="",H24=0),"",SUM(売上集計!D25:H25)/SUM(売上集計!D24:H24))</f>
        <v>0.83510064516129034</v>
      </c>
      <c r="I25" s="59">
        <f ca="1">IF(OR(I24="",I24=0),"",SUM(売上集計!D25:I25)/SUM(売上集計!D24:I24))</f>
        <v>0.85418702702702698</v>
      </c>
      <c r="J25" s="59">
        <f ca="1">IF(OR(J24="",J24=0),"",SUM(売上集計!D25:J25)/SUM(売上集計!D24:J24))</f>
        <v>0.87998572727272728</v>
      </c>
      <c r="K25" s="59">
        <f ca="1">IF(OR(K24="",K24=0),"",SUM(売上集計!D25:K25)/SUM(売上集計!D24:K24))</f>
        <v>0.82581188461538457</v>
      </c>
      <c r="L25" s="59">
        <f ca="1">IF(OR(L24="",L24=0),"",SUM(売上集計!D25:L25)/SUM(売上集計!D24:L24))</f>
        <v>0.83939386440677966</v>
      </c>
      <c r="M25" s="59">
        <f ca="1">IF(OR(M24="",M24=0),"",SUM(売上集計!D25:M25)/SUM(売上集計!D24:M24))</f>
        <v>0.86666217647058819</v>
      </c>
      <c r="N25" s="59">
        <f ca="1">IF(OR(N24="",N24=0),"",SUM(売上集計!D25:N25)/SUM(売上集計!D24:N24))</f>
        <v>0.85168037333333335</v>
      </c>
      <c r="O25" s="59">
        <f ca="1">IF(OR(O24="",O24=0),"",SUM(売上集計!D25:O25)/SUM(売上集計!D24:O24))</f>
        <v>0.89478602469135804</v>
      </c>
      <c r="P25" s="60"/>
    </row>
    <row r="26" spans="2:16" ht="14.1" customHeight="1">
      <c r="B26" s="194" t="s">
        <v>28</v>
      </c>
      <c r="C26" s="30" t="s">
        <v>45</v>
      </c>
      <c r="D26" s="55">
        <f ca="1">IF(売上集計!D26=0,"",+売上集計!D28/売上集計!D26)</f>
        <v>0.7249283238176516</v>
      </c>
      <c r="E26" s="55">
        <f ca="1">IF(売上集計!E26=0,"",+売上集計!E28/売上集計!E26)</f>
        <v>0.65085301250767202</v>
      </c>
      <c r="F26" s="55">
        <f ca="1">IF(売上集計!F26=0,"",+売上集計!F28/売上集計!F26)</f>
        <v>1.2316030671313338</v>
      </c>
      <c r="G26" s="55">
        <f ca="1">IF(売上集計!G26=0,"",+売上集計!G28/売上集計!G26)</f>
        <v>0.60232411767448368</v>
      </c>
      <c r="H26" s="55">
        <f ca="1">IF(売上集計!H26=0,"",+売上集計!H28/売上集計!H26)</f>
        <v>2.1626686972032445</v>
      </c>
      <c r="I26" s="55">
        <f ca="1">IF(売上集計!I26=0,"",+売上集計!I28/売上集計!I26)</f>
        <v>1.6945293214109387</v>
      </c>
      <c r="J26" s="55">
        <f ca="1">IF(売上集計!J26=0,"",+売上集計!J28/売上集計!J26)</f>
        <v>0.38402563697033654</v>
      </c>
      <c r="K26" s="55">
        <f ca="1">IF(売上集計!K26=0,"",+売上集計!K28/売上集計!K26)</f>
        <v>1.589210490555782</v>
      </c>
      <c r="L26" s="55">
        <f ca="1">IF(売上集計!L26=0,"",+売上集計!L28/売上集計!L26)</f>
        <v>1.2876771315301887</v>
      </c>
      <c r="M26" s="55">
        <f ca="1">IF(売上集計!M26=0,"",+売上集計!M28/売上集計!M26)</f>
        <v>1.4004828057111811</v>
      </c>
      <c r="N26" s="55">
        <f ca="1">IF(売上集計!N26=0,"",+売上集計!N28/売上集計!N26)</f>
        <v>0.86860807425903641</v>
      </c>
      <c r="O26" s="55">
        <f ca="1">IF(売上集計!O26=0,"",+売上集計!O28/売上集計!O26)</f>
        <v>0.92589699475268084</v>
      </c>
      <c r="P26" s="56">
        <f ca="1">IF(売上集計!P26=0,"",+売上集計!P28/売上集計!P26)</f>
        <v>1.0804269528667447</v>
      </c>
    </row>
    <row r="27" spans="2:16" ht="14.1" customHeight="1">
      <c r="B27" s="195"/>
      <c r="C27" s="32" t="s">
        <v>46</v>
      </c>
      <c r="D27" s="57">
        <f ca="1">IF(売上集計!D27=0,"",+売上集計!D28/売上集計!D27)</f>
        <v>1.0963506666666667</v>
      </c>
      <c r="E27" s="57">
        <f ca="1">IF(売上集計!E27=0,"",+売上集計!E28/売上集計!E27)</f>
        <v>0.27306049999999998</v>
      </c>
      <c r="F27" s="57">
        <f ca="1">IF(売上集計!F27=0,"",+売上集計!F28/売上集計!F27)</f>
        <v>0.71938279999999999</v>
      </c>
      <c r="G27" s="57">
        <f ca="1">IF(売上集計!G27=0,"",+売上集計!G28/売上集計!G27)</f>
        <v>0.51676999999999995</v>
      </c>
      <c r="H27" s="57">
        <f ca="1">IF(売上集計!H27=0,"",+売上集計!H28/売上集計!H27)</f>
        <v>1.3708666666666667</v>
      </c>
      <c r="I27" s="57">
        <f ca="1">IF(売上集計!I27=0,"",+売上集計!I28/売上集計!I27)</f>
        <v>1.6474439999999999</v>
      </c>
      <c r="J27" s="57">
        <f ca="1">IF(売上集計!J27=0,"",+売上集計!J28/売上集計!J27)</f>
        <v>0.49371999999999999</v>
      </c>
      <c r="K27" s="57">
        <f ca="1">IF(売上集計!K27=0,"",+売上集計!K28/売上集計!K27)</f>
        <v>0.77966666666666662</v>
      </c>
      <c r="L27" s="57">
        <f ca="1">IF(売上集計!L27=0,"",+売上集計!L28/売上集計!L27)</f>
        <v>0.62200599999999995</v>
      </c>
      <c r="M27" s="57">
        <f ca="1">IF(売上集計!M27=0,"",+売上集計!M28/売上集計!M27)</f>
        <v>0.91681999999999997</v>
      </c>
      <c r="N27" s="57">
        <f ca="1">IF(売上集計!N27=0,"",+売上集計!N28/売上集計!N27)</f>
        <v>0.44317600000000001</v>
      </c>
      <c r="O27" s="57">
        <f ca="1">IF(売上集計!O27=0,"",+売上集計!O28/売上集計!O27)</f>
        <v>0.47412500000000002</v>
      </c>
      <c r="P27" s="58">
        <f ca="1">IF(売上集計!P27=0,"",+売上集計!P28/売上集計!P27)</f>
        <v>0.75529253333333335</v>
      </c>
    </row>
    <row r="28" spans="2:16" ht="14.1" customHeight="1">
      <c r="B28" s="196"/>
      <c r="C28" s="34" t="s">
        <v>47</v>
      </c>
      <c r="D28" s="59">
        <f ca="1">IF(OR(D27="",D27=0),"",売上集計!D28/売上集計!D27)</f>
        <v>1.0963506666666667</v>
      </c>
      <c r="E28" s="59">
        <f ca="1">IF(OR(E27="",E27=0),"",SUM(売上集計!D28:E28)/SUM(売上集計!D27:E27))</f>
        <v>0.62589914285714288</v>
      </c>
      <c r="F28" s="59">
        <f ca="1">IF(OR(F27="",F27=0),"",SUM(売上集計!D28:F28)/SUM(売上集計!D27:F27))</f>
        <v>0.6648506666666667</v>
      </c>
      <c r="G28" s="59">
        <f ca="1">IF(OR(G27="",G27=0),"",SUM(売上集計!D28:G28)/SUM(売上集計!D27:G27))</f>
        <v>0.64369628571428572</v>
      </c>
      <c r="H28" s="59">
        <f ca="1">IF(OR(H27="",H27=0),"",SUM(売上集計!D28:H28)/SUM(売上集計!D27:H27))</f>
        <v>0.77202047058823531</v>
      </c>
      <c r="I28" s="59">
        <f ca="1">IF(OR(I27="",I27=0),"",SUM(売上集計!D28:I28)/SUM(売上集計!D27:I27))</f>
        <v>0.90333399999999997</v>
      </c>
      <c r="J28" s="59">
        <f ca="1">IF(OR(J27="",J27=0),"",SUM(売上集計!D28:J28)/SUM(売上集計!D27:J27))</f>
        <v>0.8499060869565217</v>
      </c>
      <c r="K28" s="59">
        <f ca="1">IF(OR(K27="",K27=0),"",SUM(売上集計!D28:K28)/SUM(売上集計!D27:K27))</f>
        <v>0.84180153846153849</v>
      </c>
      <c r="L28" s="59">
        <f ca="1">IF(OR(L27="",L27=0),"",SUM(売上集計!D28:L28)/SUM(売上集計!D27:L27))</f>
        <v>0.81249546666666672</v>
      </c>
      <c r="M28" s="59">
        <f ca="1">IF(OR(M27="",M27=0),"",SUM(売上集計!D28:M28)/SUM(売上集計!D27:M27))</f>
        <v>0.82988288888888884</v>
      </c>
      <c r="N28" s="59">
        <f ca="1">IF(OR(N27="",N27=0),"",SUM(売上集計!D28:N28)/SUM(売上集計!D27:N27))</f>
        <v>0.78272351219512193</v>
      </c>
      <c r="O28" s="59">
        <f ca="1">IF(OR(O27="",O27=0),"",SUM(売上集計!D28:O28)/SUM(売上集計!D27:O27))</f>
        <v>0.75529253333333335</v>
      </c>
      <c r="P28" s="60"/>
    </row>
    <row r="29" spans="2:16" ht="14.1" customHeight="1">
      <c r="B29" s="200" t="s">
        <v>29</v>
      </c>
      <c r="C29" s="30" t="s">
        <v>45</v>
      </c>
      <c r="D29" s="55">
        <f ca="1">IF(売上集計!D29=0,"",+売上集計!D31/売上集計!D29)</f>
        <v>1.2971621784808598</v>
      </c>
      <c r="E29" s="55">
        <f ca="1">IF(売上集計!E29=0,"",+売上集計!E31/売上集計!E29)</f>
        <v>0.53328141548813157</v>
      </c>
      <c r="F29" s="55">
        <f ca="1">IF(売上集計!F29=0,"",+売上集計!F31/売上集計!F29)</f>
        <v>2.000987522072792</v>
      </c>
      <c r="G29" s="55">
        <f ca="1">IF(売上集計!G29=0,"",+売上集計!G31/売上集計!G29)</f>
        <v>1.2940183251310367</v>
      </c>
      <c r="H29" s="55">
        <f ca="1">IF(売上集計!H29=0,"",+売上集計!H31/売上集計!H29)</f>
        <v>2.198229449963923</v>
      </c>
      <c r="I29" s="55">
        <f ca="1">IF(売上集計!I29=0,"",+売上集計!I31/売上集計!I29)</f>
        <v>1.9451512581283574</v>
      </c>
      <c r="J29" s="55">
        <f ca="1">IF(売上集計!J29=0,"",+売上集計!J31/売上集計!J29)</f>
        <v>1.0271251992578463</v>
      </c>
      <c r="K29" s="55">
        <f ca="1">IF(売上集計!K29=0,"",+売上集計!K31/売上集計!K29)</f>
        <v>2.2855342032211778</v>
      </c>
      <c r="L29" s="55">
        <f ca="1">IF(売上集計!L29=0,"",+売上集計!L31/売上集計!L29)</f>
        <v>1.3352136171334612</v>
      </c>
      <c r="M29" s="55">
        <f ca="1">IF(売上集計!M29=0,"",+売上集計!M31/売上集計!M29)</f>
        <v>0.49769104418379045</v>
      </c>
      <c r="N29" s="55">
        <f ca="1">IF(売上集計!N29=0,"",+売上集計!N31/売上集計!N29)</f>
        <v>1.9446327683615818</v>
      </c>
      <c r="O29" s="55">
        <f ca="1">IF(売上集計!O29=0,"",+売上集計!O31/売上集計!O29)</f>
        <v>1.7803718559658084</v>
      </c>
      <c r="P29" s="56">
        <f ca="1">IF(売上集計!P29=0,"",+売上集計!P31/売上集計!P29)</f>
        <v>1.2496531902474197</v>
      </c>
    </row>
    <row r="30" spans="2:16" ht="14.1" customHeight="1">
      <c r="B30" s="201"/>
      <c r="C30" s="32" t="s">
        <v>46</v>
      </c>
      <c r="D30" s="57">
        <f ca="1">IF(売上集計!D30=0,"",+売上集計!D31/売上集計!D30)</f>
        <v>2.1483599999999998</v>
      </c>
      <c r="E30" s="57">
        <f ca="1">IF(売上集計!E30=0,"",+売上集計!E31/売上集計!E30)</f>
        <v>0.85597000000000001</v>
      </c>
      <c r="F30" s="57">
        <f ca="1">IF(売上集計!F30=0,"",+売上集計!F31/売上集計!F30)</f>
        <v>1.1955</v>
      </c>
      <c r="G30" s="57">
        <f ca="1">IF(売上集計!G30=0,"",+売上集計!G31/売上集計!G30)</f>
        <v>1.61707</v>
      </c>
      <c r="H30" s="57">
        <f ca="1">IF(売上集計!H30=0,"",+売上集計!H31/売上集計!H30)</f>
        <v>1.58422</v>
      </c>
      <c r="I30" s="57">
        <f ca="1">IF(売上集計!I30=0,"",+売上集計!I31/売上集計!I30)</f>
        <v>0.96319999999999995</v>
      </c>
      <c r="J30" s="57">
        <f ca="1">IF(売上集計!J30=0,"",+売上集計!J31/売上集計!J30)</f>
        <v>0.52406666666666668</v>
      </c>
      <c r="K30" s="57">
        <f ca="1">IF(売上集計!K30=0,"",+売上集計!K31/売上集計!K30)</f>
        <v>1.7042999999999999</v>
      </c>
      <c r="L30" s="57">
        <f ca="1">IF(売上集計!L30=0,"",+売上集計!L31/売上集計!L30)</f>
        <v>0.58750000000000002</v>
      </c>
      <c r="M30" s="57">
        <f ca="1">IF(売上集計!M30=0,"",+売上集計!M31/売上集計!M30)</f>
        <v>0.72234480000000001</v>
      </c>
      <c r="N30" s="57">
        <f ca="1">IF(売上集計!N30=0,"",+売上集計!N31/売上集計!N30)</f>
        <v>0.75724000000000002</v>
      </c>
      <c r="O30" s="57">
        <f ca="1">IF(売上集計!O30=0,"",+売上集計!O31/売上集計!O30)</f>
        <v>1.0386333333333333</v>
      </c>
      <c r="P30" s="58">
        <f ca="1">IF(売上集計!P30=0,"",+売上集計!P31/売上集計!P30)</f>
        <v>1.026785111111111</v>
      </c>
    </row>
    <row r="31" spans="2:16" ht="14.1" customHeight="1">
      <c r="B31" s="202"/>
      <c r="C31" s="34" t="s">
        <v>47</v>
      </c>
      <c r="D31" s="59">
        <f ca="1">IF(OR(D30="",D30=0),"",売上集計!D28/売上集計!D27)</f>
        <v>1.0963506666666667</v>
      </c>
      <c r="E31" s="59">
        <f ca="1">IF(OR(E30="",E30=0),"",SUM(売上集計!D31:E31)/SUM(売上集計!D30:E30))</f>
        <v>1.502165</v>
      </c>
      <c r="F31" s="59">
        <f ca="1">IF(OR(F30="",F30=0),"",SUM(売上集計!D31:F31)/SUM(売上集計!D30:F30))</f>
        <v>1.3488325000000001</v>
      </c>
      <c r="G31" s="59">
        <f ca="1">IF(OR(G30="",G30=0),"",SUM(売上集計!D31:G31)/SUM(売上集計!D30:G30))</f>
        <v>1.4024799999999999</v>
      </c>
      <c r="H31" s="59">
        <f ca="1">IF(OR(H30="",H30=0),"",SUM(売上集計!D31:H31)/SUM(売上集計!D30:H30))</f>
        <v>1.4327700000000001</v>
      </c>
      <c r="I31" s="59">
        <f ca="1">IF(OR(I30="",I30=0),"",SUM(売上集計!D31:I31)/SUM(売上集計!D30:I30))</f>
        <v>1.3656885714285714</v>
      </c>
      <c r="J31" s="59">
        <f ca="1">IF(OR(J30="",J30=0),"",SUM(売上集計!D31:J31)/SUM(売上集計!D30:J30))</f>
        <v>1.2171670588235295</v>
      </c>
      <c r="K31" s="59">
        <f ca="1">IF(OR(K30="",K30=0),"",SUM(売上集計!D31:K31)/SUM(売上集計!D30:K30))</f>
        <v>1.2684442105263158</v>
      </c>
      <c r="L31" s="59">
        <f ca="1">IF(OR(L30="",L30=0),"",SUM(売上集計!D31:L31)/SUM(売上集計!D30:L30))</f>
        <v>1.1500191304347827</v>
      </c>
      <c r="M31" s="59">
        <f ca="1">IF(OR(M30="",M30=0),"",SUM(売上集計!D31:M31)/SUM(売上集計!D30:M30))</f>
        <v>1.0736487142857143</v>
      </c>
      <c r="N31" s="59">
        <f ca="1">IF(OR(N30="",N30=0),"",SUM(売上集計!D31:N31)/SUM(売上集計!D30:N30))</f>
        <v>1.0257080000000001</v>
      </c>
      <c r="O31" s="59">
        <f ca="1">IF(OR(O30="",O30=0),"",SUM(売上集計!D31:O31)/SUM(売上集計!D30:O30))</f>
        <v>1.026785111111111</v>
      </c>
      <c r="P31" s="64"/>
    </row>
    <row r="32" spans="2:16" ht="14.1" customHeight="1">
      <c r="B32" s="188" t="s">
        <v>23</v>
      </c>
      <c r="C32" s="30" t="s">
        <v>45</v>
      </c>
      <c r="D32" s="55">
        <f ca="1">IF(売上集計!D32=0,"",+売上集計!D34/売上集計!D32)</f>
        <v>1.2713606141072493</v>
      </c>
      <c r="E32" s="55">
        <f ca="1">IF(売上集計!E32=0,"",+売上集計!E34/売上集計!E32)</f>
        <v>1.8422474530240229</v>
      </c>
      <c r="F32" s="55">
        <f ca="1">IF(売上集計!F32=0,"",+売上集計!F34/売上集計!F32)</f>
        <v>1.5417623356744101</v>
      </c>
      <c r="G32" s="55">
        <f ca="1">IF(売上集計!G32=0,"",+売上集計!G34/売上集計!G32)</f>
        <v>0.43330398508021073</v>
      </c>
      <c r="H32" s="55">
        <f ca="1">IF(売上集計!H32=0,"",+売上集計!H34/売上集計!H32)</f>
        <v>0.68145439510460593</v>
      </c>
      <c r="I32" s="55">
        <f ca="1">IF(売上集計!I32=0,"",+売上集計!I34/売上集計!I32)</f>
        <v>0.70260122292291194</v>
      </c>
      <c r="J32" s="55">
        <f ca="1">IF(売上集計!J32=0,"",+売上集計!J34/売上集計!J32)</f>
        <v>0.26936259554412906</v>
      </c>
      <c r="K32" s="55">
        <f ca="1">IF(売上集計!K32=0,"",+売上集計!K34/売上集計!K32)</f>
        <v>0.28764750309077003</v>
      </c>
      <c r="L32" s="55">
        <f ca="1">IF(売上集計!L32=0,"",+売上集計!L34/売上集計!L32)</f>
        <v>0.5673233857473482</v>
      </c>
      <c r="M32" s="55">
        <f ca="1">IF(売上集計!M32=0,"",+売上集計!M34/売上集計!M32)</f>
        <v>1.574756439475488</v>
      </c>
      <c r="N32" s="55">
        <f ca="1">IF(売上集計!N32=0,"",+売上集計!N34/売上集計!N32)</f>
        <v>0.52978952912377208</v>
      </c>
      <c r="O32" s="55">
        <f ca="1">IF(売上集計!O32=0,"",+売上集計!O34/売上集計!O32)</f>
        <v>1.4171566546835188</v>
      </c>
      <c r="P32" s="56">
        <f ca="1">IF(売上集計!P32=0,"",+売上集計!P34/売上集計!P32)</f>
        <v>0.80096322110904139</v>
      </c>
    </row>
    <row r="33" spans="2:16" ht="14.1" customHeight="1">
      <c r="B33" s="189"/>
      <c r="C33" s="32" t="s">
        <v>46</v>
      </c>
      <c r="D33" s="57">
        <f ca="1">IF(売上集計!D33=0,"",+売上集計!D34/売上集計!D33)</f>
        <v>1.030823</v>
      </c>
      <c r="E33" s="57">
        <f ca="1">IF(売上集計!E33=0,"",+売上集計!E34/売上集計!E33)</f>
        <v>1.5547500000000001</v>
      </c>
      <c r="F33" s="57">
        <f ca="1">IF(売上集計!F33=0,"",+売上集計!F34/売上集計!F33)</f>
        <v>1.9177550000000001</v>
      </c>
      <c r="G33" s="57">
        <f ca="1">IF(売上集計!G33=0,"",+売上集計!G34/売上集計!G33)</f>
        <v>0.46211999999999998</v>
      </c>
      <c r="H33" s="57">
        <f ca="1">IF(売上集計!H33=0,"",+売上集計!H34/売上集計!H33)</f>
        <v>2.0602070000000001</v>
      </c>
      <c r="I33" s="57">
        <f ca="1">IF(売上集計!I33=0,"",+売上集計!I34/売上集計!I33)</f>
        <v>1.202828</v>
      </c>
      <c r="J33" s="57">
        <f ca="1">IF(売上集計!J33=0,"",+売上集計!J34/売上集計!J33)</f>
        <v>0.57079199999999997</v>
      </c>
      <c r="K33" s="57">
        <f ca="1">IF(売上集計!K33=0,"",+売上集計!K34/売上集計!K33)</f>
        <v>0.59795299999999996</v>
      </c>
      <c r="L33" s="57">
        <f ca="1">IF(売上集計!L33=0,"",+売上集計!L34/売上集計!L33)</f>
        <v>0.771671</v>
      </c>
      <c r="M33" s="57">
        <f ca="1">IF(売上集計!M33=0,"",+売上集計!M34/売上集計!M33)</f>
        <v>2.545493</v>
      </c>
      <c r="N33" s="57">
        <f ca="1">IF(売上集計!N33=0,"",+売上集計!N34/売上集計!N33)</f>
        <v>0.98277599999999998</v>
      </c>
      <c r="O33" s="57">
        <f ca="1">IF(売上集計!O33=0,"",+売上集計!O34/売上集計!O33)</f>
        <v>1.1585780000000001</v>
      </c>
      <c r="P33" s="58">
        <f ca="1">IF(売上集計!P33=0,"",+売上集計!P34/売上集計!P33)</f>
        <v>1.2379788333333333</v>
      </c>
    </row>
    <row r="34" spans="2:16" ht="14.1" customHeight="1">
      <c r="B34" s="190"/>
      <c r="C34" s="34" t="s">
        <v>47</v>
      </c>
      <c r="D34" s="59">
        <f ca="1">IF(OR(D33="",D33=0),"",売上集計!D34/売上集計!D33)</f>
        <v>1.030823</v>
      </c>
      <c r="E34" s="59">
        <f ca="1">IF(OR(E33="",E33=0),"",SUM(売上集計!D34:E34)/SUM(売上集計!D33:E33))</f>
        <v>1.2927865000000001</v>
      </c>
      <c r="F34" s="59">
        <f ca="1">IF(OR(F33="",F33=0),"",SUM(売上集計!D34:F34)/SUM(売上集計!D33:F33))</f>
        <v>1.5011093333333334</v>
      </c>
      <c r="G34" s="59">
        <f ca="1">IF(OR(G33="",G33=0),"",SUM(売上集計!D34:G34)/SUM(売上集計!D33:G33))</f>
        <v>1.2413620000000001</v>
      </c>
      <c r="H34" s="59">
        <f ca="1">IF(OR(H33="",H33=0),"",SUM(売上集計!D34:H34)/SUM(売上集計!D33:H33))</f>
        <v>1.4051309999999999</v>
      </c>
      <c r="I34" s="59">
        <f ca="1">IF(OR(I33="",I33=0),"",SUM(売上集計!D34:I34)/SUM(売上集計!D33:I33))</f>
        <v>1.3714138333333334</v>
      </c>
      <c r="J34" s="59">
        <f ca="1">IF(OR(J33="",J33=0),"",SUM(売上集計!D34:J34)/SUM(売上集計!D33:J33))</f>
        <v>1.2570392857142858</v>
      </c>
      <c r="K34" s="59">
        <f ca="1">IF(OR(K33="",K33=0),"",SUM(売上集計!D34:K34)/SUM(売上集計!D33:K33))</f>
        <v>1.1746535</v>
      </c>
      <c r="L34" s="59">
        <f ca="1">IF(OR(L33="",L33=0),"",SUM(売上集計!D34:L34)/SUM(売上集計!D33:L33))</f>
        <v>1.1298776666666666</v>
      </c>
      <c r="M34" s="59">
        <f ca="1">IF(OR(M33="",M33=0),"",SUM(売上集計!D34:M34)/SUM(売上集計!D33:M33))</f>
        <v>1.2714392000000001</v>
      </c>
      <c r="N34" s="59">
        <f ca="1">IF(OR(N33="",N33=0),"",SUM(売上集計!D34:N34)/SUM(売上集計!D33:N33))</f>
        <v>1.2451970909090908</v>
      </c>
      <c r="O34" s="59">
        <f ca="1">IF(OR(O33="",O33=0),"",SUM(売上集計!D34:O34)/SUM(売上集計!D33:O33))</f>
        <v>1.2379788333333333</v>
      </c>
      <c r="P34" s="60"/>
    </row>
    <row r="35" spans="2:16" ht="14.1" customHeight="1">
      <c r="B35" s="197" t="s">
        <v>24</v>
      </c>
      <c r="C35" s="30" t="s">
        <v>45</v>
      </c>
      <c r="D35" s="55">
        <f ca="1">IF(売上集計!D35=0,"",+売上集計!D37/売上集計!D35)</f>
        <v>1.0237000556289302</v>
      </c>
      <c r="E35" s="55">
        <f ca="1">IF(売上集計!E35=0,"",+売上集計!E37/売上集計!E35)</f>
        <v>0.95251850853530051</v>
      </c>
      <c r="F35" s="55">
        <f ca="1">IF(売上集計!F35=0,"",+売上集計!F37/売上集計!F35)</f>
        <v>1.0539401918413529</v>
      </c>
      <c r="G35" s="55">
        <f ca="1">IF(売上集計!G35=0,"",+売上集計!G37/売上集計!G35)</f>
        <v>0.89184031674394348</v>
      </c>
      <c r="H35" s="55">
        <f ca="1">IF(売上集計!H35=0,"",+売上集計!H37/売上集計!H35)</f>
        <v>1.3029323877701031</v>
      </c>
      <c r="I35" s="55">
        <f ca="1">IF(売上集計!I35=0,"",+売上集計!I37/売上集計!I35)</f>
        <v>1.0684995791200795</v>
      </c>
      <c r="J35" s="55">
        <f ca="1">IF(売上集計!J35=0,"",+売上集計!J37/売上集計!J35)</f>
        <v>0.74706659962305144</v>
      </c>
      <c r="K35" s="55">
        <f ca="1">IF(売上集計!K35=0,"",+売上集計!K37/売上集計!K35)</f>
        <v>1.08800966569555</v>
      </c>
      <c r="L35" s="55">
        <f ca="1">IF(売上集計!L35=0,"",+売上集計!L37/売上集計!L35)</f>
        <v>1.2197401390102927</v>
      </c>
      <c r="M35" s="55">
        <f ca="1">IF(売上集計!M35=0,"",+売上集計!M37/売上集計!M35)</f>
        <v>0.99313056254891019</v>
      </c>
      <c r="N35" s="55">
        <f ca="1">IF(売上集計!N35=0,"",+売上集計!N37/売上集計!N35)</f>
        <v>0.93563087711934301</v>
      </c>
      <c r="O35" s="55">
        <f ca="1">IF(売上集計!O35=0,"",+売上集計!O37/売上集計!O35)</f>
        <v>1.6280913273292987</v>
      </c>
      <c r="P35" s="56">
        <f ca="1">IF(売上集計!P35=0,"",+売上集計!P37/売上集計!P35)</f>
        <v>1.0536141817577938</v>
      </c>
    </row>
    <row r="36" spans="2:16" ht="14.1" customHeight="1">
      <c r="B36" s="198"/>
      <c r="C36" s="32" t="s">
        <v>46</v>
      </c>
      <c r="D36" s="57">
        <f ca="1">IF(売上集計!D36=0,"",+売上集計!D37/売上集計!D36)</f>
        <v>1.1083844615384615</v>
      </c>
      <c r="E36" s="57">
        <f ca="1">IF(売上集計!E36=0,"",+売上集計!E37/売上集計!E36)</f>
        <v>0.77541157142857142</v>
      </c>
      <c r="F36" s="57">
        <f ca="1">IF(売上集計!F36=0,"",+売上集計!F37/売上集計!F36)</f>
        <v>1.0295732</v>
      </c>
      <c r="G36" s="57">
        <f ca="1">IF(売上集計!G36=0,"",+売上集計!G37/売上集計!G36)</f>
        <v>0.81565818181818184</v>
      </c>
      <c r="H36" s="57">
        <f ca="1">IF(売上集計!H36=0,"",+売上集計!H37/売上集計!H36)</f>
        <v>1.2857128333333334</v>
      </c>
      <c r="I36" s="57">
        <f ca="1">IF(売上集計!I36=0,"",+売上集計!I37/売上集計!I36)</f>
        <v>1.1531683076923076</v>
      </c>
      <c r="J36" s="57">
        <f ca="1">IF(売上集計!J36=0,"",+売上集計!J37/売上集計!J36)</f>
        <v>0.75395973333333333</v>
      </c>
      <c r="K36" s="57">
        <f ca="1">IF(売上集計!K36=0,"",+売上集計!K37/売上集計!K36)</f>
        <v>0.7444234666666667</v>
      </c>
      <c r="L36" s="57">
        <f ca="1">IF(売上集計!L36=0,"",+売上集計!L37/売上集計!L36)</f>
        <v>0.76255211764705877</v>
      </c>
      <c r="M36" s="57">
        <f ca="1">IF(売上集計!M36=0,"",+売上集計!M37/売上集計!M36)</f>
        <v>1.0732918181818183</v>
      </c>
      <c r="N36" s="57">
        <f ca="1">IF(売上集計!N36=0,"",+売上集計!N37/売上集計!N36)</f>
        <v>0.6795069473684211</v>
      </c>
      <c r="O36" s="57">
        <f ca="1">IF(売上集計!O36=0,"",+売上集計!O37/売上集計!O36)</f>
        <v>1.0620797333333334</v>
      </c>
      <c r="P36" s="58">
        <f ca="1">IF(売上集計!P36=0,"",+売上集計!P37/売上集計!P36)</f>
        <v>0.93086875268817204</v>
      </c>
    </row>
    <row r="37" spans="2:16" ht="14.1" customHeight="1" thickBot="1">
      <c r="B37" s="199"/>
      <c r="C37" s="40" t="s">
        <v>47</v>
      </c>
      <c r="D37" s="65">
        <f ca="1">IF(OR(D36="",D36=0),"",売上集計!D37/売上集計!D36)</f>
        <v>1.1083844615384615</v>
      </c>
      <c r="E37" s="65">
        <f ca="1">IF(OR(E36="",E36=0),"",SUM(売上集計!D37:E37)/SUM(売上集計!D36:E36))</f>
        <v>0.93573185185185181</v>
      </c>
      <c r="F37" s="65">
        <f ca="1">IF(OR(F36="",F36=0),"",SUM(売上集計!D37:F37)/SUM(売上集計!D36:F36))</f>
        <v>0.97566434042553196</v>
      </c>
      <c r="G37" s="65">
        <f ca="1">IF(OR(G36="",G36=0),"",SUM(売上集計!D37:G37)/SUM(売上集計!D36:G36))</f>
        <v>0.94531834482758625</v>
      </c>
      <c r="H37" s="65">
        <f ca="1">IF(OR(H36="",H36=0),"",SUM(売上集計!D37:H37)/SUM(売上集計!D36:H36))</f>
        <v>1.0036716857142858</v>
      </c>
      <c r="I37" s="65">
        <f ca="1">IF(OR(I36="",I36=0),"",SUM(売上集計!D37:I37)/SUM(売上集計!D36:I36))</f>
        <v>1.0270868192771085</v>
      </c>
      <c r="J37" s="65">
        <f ca="1">IF(OR(J36="",J36=0),"",SUM(売上集計!D37:J37)/SUM(売上集計!D36:J36))</f>
        <v>0.9852816530612245</v>
      </c>
      <c r="K37" s="65">
        <f ca="1">IF(OR(K36="",K36=0),"",SUM(売上集計!D37:K37)/SUM(売上集計!D36:K36))</f>
        <v>0.95330932743362828</v>
      </c>
      <c r="L37" s="65">
        <f ca="1">IF(OR(L36="",L36=0),"",SUM(売上集計!D37:L37)/SUM(売上集計!D36:L36))</f>
        <v>0.92836415384615389</v>
      </c>
      <c r="M37" s="65">
        <f ca="1">IF(OR(M36="",M36=0),"",SUM(売上集計!D37:M37)/SUM(売上集計!D36:M36))</f>
        <v>0.94934052631578947</v>
      </c>
      <c r="N37" s="65">
        <f ca="1">IF(OR(N36="",N36=0),"",SUM(売上集計!D37:N37)/SUM(売上集計!D36:N36))</f>
        <v>0.91935901754385962</v>
      </c>
      <c r="O37" s="65">
        <f ca="1">IF(OR(O36="",O36=0),"",SUM(売上集計!D37:O37)/SUM(売上集計!D36:O36))</f>
        <v>0.93086875268817204</v>
      </c>
      <c r="P37" s="66"/>
    </row>
    <row r="38" spans="2:16" ht="14.1" customHeight="1">
      <c r="B38" s="67" t="s">
        <v>30</v>
      </c>
      <c r="C38" s="68" t="s">
        <v>1</v>
      </c>
      <c r="D38" s="68" t="s">
        <v>2</v>
      </c>
      <c r="E38" s="68" t="s">
        <v>3</v>
      </c>
      <c r="F38" s="68" t="s">
        <v>4</v>
      </c>
      <c r="G38" s="68" t="s">
        <v>5</v>
      </c>
      <c r="H38" s="68" t="s">
        <v>6</v>
      </c>
      <c r="I38" s="68" t="s">
        <v>7</v>
      </c>
      <c r="J38" s="68" t="s">
        <v>8</v>
      </c>
      <c r="K38" s="68" t="s">
        <v>9</v>
      </c>
      <c r="L38" s="68" t="s">
        <v>10</v>
      </c>
      <c r="M38" s="68" t="s">
        <v>11</v>
      </c>
      <c r="N38" s="68" t="s">
        <v>12</v>
      </c>
      <c r="O38" s="68" t="s">
        <v>13</v>
      </c>
      <c r="P38" s="69" t="s">
        <v>44</v>
      </c>
    </row>
    <row r="39" spans="2:16" ht="14.1" customHeight="1">
      <c r="B39" s="188" t="s">
        <v>31</v>
      </c>
      <c r="C39" s="30" t="s">
        <v>45</v>
      </c>
      <c r="D39" s="55">
        <f ca="1">IF(売上集計!D39=0,"",+売上集計!D41/売上集計!D39)</f>
        <v>2.1304168386297979</v>
      </c>
      <c r="E39" s="55">
        <f ca="1">IF(売上集計!E39=0,"",+売上集計!E41/売上集計!E39)</f>
        <v>0.36157065975682678</v>
      </c>
      <c r="F39" s="55">
        <f ca="1">IF(売上集計!F39=0,"",+売上集計!F41/売上集計!F39)</f>
        <v>6.8378600823045268</v>
      </c>
      <c r="G39" s="55">
        <f ca="1">IF(売上集計!G39=0,"",+売上集計!G41/売上集計!G39)</f>
        <v>0.98848124615699939</v>
      </c>
      <c r="H39" s="55">
        <f ca="1">IF(売上集計!H39=0,"",+売上集計!H41/売上集計!H39)</f>
        <v>0.27955801104972378</v>
      </c>
      <c r="I39" s="55">
        <f ca="1">IF(売上集計!I39=0,"",+売上集計!I41/売上集計!I39)</f>
        <v>1.6141248908136899E-2</v>
      </c>
      <c r="J39" s="55">
        <f ca="1">IF(売上集計!J39=0,"",+売上集計!J41/売上集計!J39)</f>
        <v>0.35069097758010348</v>
      </c>
      <c r="K39" s="55">
        <f ca="1">IF(売上集計!K39=0,"",+売上集計!K41/売上集計!K39)</f>
        <v>0.10458554482357481</v>
      </c>
      <c r="L39" s="55">
        <f ca="1">IF(売上集計!L39=0,"",+売上集計!L41/売上集計!L39)</f>
        <v>0.17714540516437635</v>
      </c>
      <c r="M39" s="55">
        <f ca="1">IF(売上集計!M39=0,"",+売上集計!M41/売上集計!M39)</f>
        <v>3.4940878378378377</v>
      </c>
      <c r="N39" s="55">
        <f ca="1">IF(売上集計!N39=0,"",+売上集計!N41/売上集計!N39)</f>
        <v>0.36256286901377649</v>
      </c>
      <c r="O39" s="55">
        <f ca="1">IF(売上集計!O39=0,"",+売上集計!O41/売上集計!O39)</f>
        <v>3.6531884932609131</v>
      </c>
      <c r="P39" s="56">
        <f ca="1">IF(売上集計!P39=0,"",+売上集計!P41/売上集計!P39)</f>
        <v>0.64260395253851887</v>
      </c>
    </row>
    <row r="40" spans="2:16" ht="14.1" customHeight="1">
      <c r="B40" s="189"/>
      <c r="C40" s="32" t="s">
        <v>46</v>
      </c>
      <c r="D40" s="57">
        <f ca="1">IF(売上集計!D40=0,"",+売上集計!D41/売上集計!D40)</f>
        <v>2.581</v>
      </c>
      <c r="E40" s="57">
        <f ca="1">IF(売上集計!E40=0,"",+売上集計!E41/売上集計!E40)</f>
        <v>0.51828571428571424</v>
      </c>
      <c r="F40" s="57">
        <f ca="1">IF(売上集計!F40=0,"",+売上集計!F41/売上集計!F40)</f>
        <v>4.9847999999999999</v>
      </c>
      <c r="G40" s="57">
        <f ca="1">IF(売上集計!G40=0,"",+売上集計!G41/売上集計!G40)</f>
        <v>1.7224285714285714</v>
      </c>
      <c r="H40" s="57">
        <f ca="1">IF(売上集計!H40=0,"",+売上集計!H41/売上集計!H40)</f>
        <v>0.90357142857142858</v>
      </c>
      <c r="I40" s="57">
        <f ca="1">IF(売上集計!I40=0,"",+売上集計!I41/売上集計!I40)</f>
        <v>0.30199999999999999</v>
      </c>
      <c r="J40" s="57">
        <f ca="1">IF(売上集計!J40=0,"",+売上集計!J41/売上集計!J40)</f>
        <v>0.8831</v>
      </c>
      <c r="K40" s="57">
        <f ca="1">IF(売上集計!K40=0,"",+売上集計!K41/売上集計!K40)</f>
        <v>0.26714285714285713</v>
      </c>
      <c r="L40" s="57">
        <f ca="1">IF(売上集計!L40=0,"",+売上集計!L41/売上集計!L40)</f>
        <v>1.0925</v>
      </c>
      <c r="M40" s="57">
        <f ca="1">IF(売上集計!M40=0,"",+売上集計!M41/売上集計!M40)</f>
        <v>7.4466000000000001</v>
      </c>
      <c r="N40" s="57">
        <f ca="1">IF(売上集計!N40=0,"",+売上集計!N41/売上集計!N40)</f>
        <v>0.9474285714285714</v>
      </c>
      <c r="O40" s="57">
        <f ca="1">IF(売上集計!O40=0,"",+売上集計!O41/売上集計!O40)</f>
        <v>2.5942857142857143</v>
      </c>
      <c r="P40" s="58">
        <f ca="1">IF(売上集計!P40=0,"",+売上集計!P41/売上集計!P40)</f>
        <v>2.2834188888888889</v>
      </c>
    </row>
    <row r="41" spans="2:16" ht="12.75" customHeight="1">
      <c r="B41" s="190"/>
      <c r="C41" s="34" t="s">
        <v>47</v>
      </c>
      <c r="D41" s="59">
        <f ca="1">IF(OR(D40="",D40=0),"",売上集計!D41/売上集計!D40)</f>
        <v>2.581</v>
      </c>
      <c r="E41" s="59">
        <f ca="1">IF(OR(E40="",E40=0),"",SUM(売上集計!D41:E41)/SUM(売上集計!D40:E40))</f>
        <v>1.4703076923076923</v>
      </c>
      <c r="F41" s="59">
        <f ca="1">IF(OR(F40="",F40=0),"",SUM(売上集計!D41:F41)/SUM(売上集計!D40:F40))</f>
        <v>2.9983478260869565</v>
      </c>
      <c r="G41" s="59">
        <f ca="1">IF(OR(G40="",G40=0),"",SUM(売上集計!D41:G41)/SUM(売上集計!D40:G40))</f>
        <v>2.7006333333333332</v>
      </c>
      <c r="H41" s="59">
        <f ca="1">IF(OR(H40="",H40=0),"",SUM(売上集計!D41:H41)/SUM(売上集計!D40:H40))</f>
        <v>2.3606486486486484</v>
      </c>
      <c r="I41" s="59">
        <f ca="1">IF(OR(I40="",I40=0),"",SUM(売上集計!D41:I41)/SUM(売上集計!D40:I40))</f>
        <v>2.0331363636363635</v>
      </c>
      <c r="J41" s="59">
        <f ca="1">IF(OR(J40="",J40=0),"",SUM(売上集計!D41:J41)/SUM(売上集計!D40:J40))</f>
        <v>1.8752882352941176</v>
      </c>
      <c r="K41" s="59">
        <f ca="1">IF(OR(K40="",K40=0),"",SUM(売上集計!D41:K41)/SUM(売上集計!D40:K40))</f>
        <v>1.6812017241379311</v>
      </c>
      <c r="L41" s="59">
        <f ca="1">IF(OR(L40="",L40=0),"",SUM(売上集計!D41:L41)/SUM(売上集計!D40:L40))</f>
        <v>1.6098439393939394</v>
      </c>
      <c r="M41" s="59">
        <f ca="1">IF(OR(M40="",M40=0),"",SUM(売上集計!D41:M41)/SUM(売上集計!D40:M40))</f>
        <v>2.377838157894737</v>
      </c>
      <c r="N41" s="59">
        <f ca="1">IF(OR(N40="",N40=0),"",SUM(売上集計!D41:N41)/SUM(売上集計!D40:N40))</f>
        <v>2.2572012048192773</v>
      </c>
      <c r="O41" s="59">
        <f ca="1">IF(OR(O40="",O40=0),"",SUM(売上集計!D41:O41)/SUM(売上集計!D40:O40))</f>
        <v>2.2834188888888889</v>
      </c>
      <c r="P41" s="60"/>
    </row>
    <row r="42" spans="2:16" ht="12.75" customHeight="1">
      <c r="B42" s="188" t="s">
        <v>23</v>
      </c>
      <c r="C42" s="30" t="s">
        <v>45</v>
      </c>
      <c r="D42" s="55">
        <f ca="1">IF(売上集計!D45=0,"",+売上集計!D47/売上集計!D45)</f>
        <v>1.8592868291511586</v>
      </c>
      <c r="E42" s="55">
        <f ca="1">IF(売上集計!E42=0,"",+売上集計!E44/売上集計!E42)</f>
        <v>0</v>
      </c>
      <c r="F42" s="55" t="str">
        <f ca="1">IF(売上集計!F42=0,"",+売上集計!F44/売上集計!F42)</f>
        <v/>
      </c>
      <c r="G42" s="55" t="str">
        <f ca="1">IF(売上集計!G42=0,"",+売上集計!G44/売上集計!G42)</f>
        <v/>
      </c>
      <c r="H42" s="55" t="str">
        <f ca="1">IF(売上集計!H42=0,"",+売上集計!H44/売上集計!H42)</f>
        <v/>
      </c>
      <c r="I42" s="55" t="str">
        <f ca="1">IF(売上集計!I42=0,"",+売上集計!I44/売上集計!I42)</f>
        <v/>
      </c>
      <c r="J42" s="55" t="str">
        <f ca="1">IF(売上集計!J42=0,"",+売上集計!J44/売上集計!J42)</f>
        <v/>
      </c>
      <c r="K42" s="55" t="str">
        <f ca="1">IF(売上集計!K42=0,"",+売上集計!K44/売上集計!K42)</f>
        <v/>
      </c>
      <c r="L42" s="55" t="str">
        <f ca="1">IF(売上集計!L42=0,"",+売上集計!L44/売上集計!L42)</f>
        <v/>
      </c>
      <c r="M42" s="55" t="str">
        <f ca="1">IF(売上集計!M42=0,"",+売上集計!M44/売上集計!M42)</f>
        <v/>
      </c>
      <c r="N42" s="55" t="str">
        <f ca="1">IF(売上集計!N42=0,"",+売上集計!N44/売上集計!N42)</f>
        <v/>
      </c>
      <c r="O42" s="55" t="str">
        <f ca="1">IF(売上集計!O42=0,"",+売上集計!O44/売上集計!O42)</f>
        <v/>
      </c>
      <c r="P42" s="56" t="str">
        <f ca="1">IF(売上集計!P42=0,"",+売上集計!P44/売上集計!P42)</f>
        <v/>
      </c>
    </row>
    <row r="43" spans="2:16" ht="14.1" customHeight="1">
      <c r="B43" s="189"/>
      <c r="C43" s="32" t="s">
        <v>46</v>
      </c>
      <c r="D43" s="57">
        <f ca="1">IF(売上集計!D46=0,"",+売上集計!D47/売上集計!D46)</f>
        <v>2.581</v>
      </c>
      <c r="E43" s="57" t="str">
        <f ca="1">IF(売上集計!E43=0,"",+売上集計!E44/売上集計!E43)</f>
        <v/>
      </c>
      <c r="F43" s="57" t="str">
        <f ca="1">IF(売上集計!F43=0,"",+売上集計!F44/売上集計!F43)</f>
        <v/>
      </c>
      <c r="G43" s="57" t="str">
        <f ca="1">IF(売上集計!G43=0,"",+売上集計!G44/売上集計!G43)</f>
        <v/>
      </c>
      <c r="H43" s="57" t="str">
        <f ca="1">IF(売上集計!H43=0,"",+売上集計!H44/売上集計!H43)</f>
        <v/>
      </c>
      <c r="I43" s="57" t="str">
        <f ca="1">IF(売上集計!I43=0,"",+売上集計!I44/売上集計!I43)</f>
        <v/>
      </c>
      <c r="J43" s="57" t="str">
        <f ca="1">IF(売上集計!J43=0,"",+売上集計!J44/売上集計!J43)</f>
        <v/>
      </c>
      <c r="K43" s="57" t="str">
        <f ca="1">IF(売上集計!K43=0,"",+売上集計!K44/売上集計!K43)</f>
        <v/>
      </c>
      <c r="L43" s="57" t="str">
        <f ca="1">IF(売上集計!L43=0,"",+売上集計!L44/売上集計!L43)</f>
        <v/>
      </c>
      <c r="M43" s="57" t="str">
        <f ca="1">IF(売上集計!M43=0,"",+売上集計!M44/売上集計!M43)</f>
        <v/>
      </c>
      <c r="N43" s="57" t="str">
        <f ca="1">IF(売上集計!N43=0,"",+売上集計!N44/売上集計!N43)</f>
        <v/>
      </c>
      <c r="O43" s="57" t="str">
        <f ca="1">IF(売上集計!O43=0,"",+売上集計!O44/売上集計!O43)</f>
        <v/>
      </c>
      <c r="P43" s="58" t="str">
        <f ca="1">IF(売上集計!P43=0,"",+売上集計!P44/売上集計!P43)</f>
        <v/>
      </c>
    </row>
    <row r="44" spans="2:16" ht="14.1" customHeight="1">
      <c r="B44" s="190"/>
      <c r="C44" s="34" t="s">
        <v>47</v>
      </c>
      <c r="D44" s="59">
        <f ca="1">IF(OR(D43="",D43=0),"",売上集計!D47/売上集計!D46)</f>
        <v>2.581</v>
      </c>
      <c r="E44" s="59" t="str">
        <f ca="1">IF(OR(E43="",E43=0),"",SUM(売上集計!D44:E44)/SUM(売上集計!D43:E43))</f>
        <v/>
      </c>
      <c r="F44" s="59" t="str">
        <f ca="1">IF(OR(F43="",F43=0),"",SUM(売上集計!D44:F44)/SUM(売上集計!D43:F43))</f>
        <v/>
      </c>
      <c r="G44" s="59" t="str">
        <f ca="1">IF(OR(G43="",G43=0),"",SUM(売上集計!D44:G44)/SUM(売上集計!D43:G43))</f>
        <v/>
      </c>
      <c r="H44" s="59" t="str">
        <f ca="1">IF(OR(H43="",H43=0),"",SUM(売上集計!D44:H44)/SUM(売上集計!D43:H43))</f>
        <v/>
      </c>
      <c r="I44" s="59" t="str">
        <f ca="1">IF(OR(I43="",I43=0),"",SUM(売上集計!D44:I44)/SUM(売上集計!D43:I43))</f>
        <v/>
      </c>
      <c r="J44" s="59" t="str">
        <f ca="1">IF(OR(J43="",J43=0),"",SUM(売上集計!D44:J44)/SUM(売上集計!D43:J43))</f>
        <v/>
      </c>
      <c r="K44" s="59" t="str">
        <f ca="1">IF(OR(K43="",K43=0),"",SUM(売上集計!D44:K44)/SUM(売上集計!D43:K43))</f>
        <v/>
      </c>
      <c r="L44" s="59" t="str">
        <f ca="1">IF(OR(L43="",L43=0),"",SUM(売上集計!D44:L44)/SUM(売上集計!D43:L43))</f>
        <v/>
      </c>
      <c r="M44" s="59" t="str">
        <f ca="1">IF(OR(M43="",M43=0),"",SUM(売上集計!D44:M44)/SUM(売上集計!D43:M43))</f>
        <v/>
      </c>
      <c r="N44" s="59" t="str">
        <f ca="1">IF(OR(N43="",N43=0),"",SUM(売上集計!D44:N44)/SUM(売上集計!D43:N43))</f>
        <v/>
      </c>
      <c r="O44" s="59" t="str">
        <f ca="1">IF(OR(O43="",O43=0),"",SUM(売上集計!D44:O44)/SUM(売上集計!D43:O43))</f>
        <v/>
      </c>
      <c r="P44" s="60"/>
    </row>
    <row r="45" spans="2:16" ht="14.1" customHeight="1">
      <c r="B45" s="197" t="s">
        <v>24</v>
      </c>
      <c r="C45" s="30" t="s">
        <v>45</v>
      </c>
      <c r="D45" s="55">
        <f ca="1">IF(売上集計!D45=0,"",+売上集計!D47/売上集計!D45)</f>
        <v>1.8592868291511586</v>
      </c>
      <c r="E45" s="55">
        <f ca="1">IF(売上集計!E45=0,"",+売上集計!E47/売上集計!E45)</f>
        <v>0.32208806818181818</v>
      </c>
      <c r="F45" s="55">
        <f ca="1">IF(売上集計!F45=0,"",+売上集計!F47/売上集計!F45)</f>
        <v>6.8378600823045268</v>
      </c>
      <c r="G45" s="55">
        <f ca="1">IF(売上集計!G45=0,"",+売上集計!G47/売上集計!G45)</f>
        <v>0.98848124615699939</v>
      </c>
      <c r="H45" s="55">
        <f ca="1">IF(売上集計!H45=0,"",+売上集計!H47/売上集計!H45)</f>
        <v>0.27955801104972378</v>
      </c>
      <c r="I45" s="55">
        <f ca="1">IF(売上集計!I45=0,"",+売上集計!I47/売上集計!I45)</f>
        <v>1.6141248908136899E-2</v>
      </c>
      <c r="J45" s="55">
        <f ca="1">IF(売上集計!J45=0,"",+売上集計!J47/売上集計!J45)</f>
        <v>0.35069097758010348</v>
      </c>
      <c r="K45" s="55">
        <f ca="1">IF(売上集計!K45=0,"",+売上集計!K47/売上集計!K45)</f>
        <v>0.10458554482357481</v>
      </c>
      <c r="L45" s="55">
        <f ca="1">IF(売上集計!L45=0,"",+売上集計!L47/売上集計!L45)</f>
        <v>0.17714540516437635</v>
      </c>
      <c r="M45" s="55">
        <f ca="1">IF(売上集計!M45=0,"",+売上集計!M47/売上集計!M45)</f>
        <v>3.4940878378378377</v>
      </c>
      <c r="N45" s="55">
        <f ca="1">IF(売上集計!N45=0,"",+売上集計!N47/売上集計!N45)</f>
        <v>0.36256286901377649</v>
      </c>
      <c r="O45" s="55">
        <f ca="1">IF(売上集計!O45=0,"",+売上集計!O47/売上集計!O45)</f>
        <v>3.6531884932609131</v>
      </c>
      <c r="P45" s="56">
        <f ca="1">IF(売上集計!P45=0,"",+売上集計!P47/売上集計!P45)</f>
        <v>0.63803522319219264</v>
      </c>
    </row>
    <row r="46" spans="2:16" ht="14.1" customHeight="1">
      <c r="B46" s="198"/>
      <c r="C46" s="32" t="s">
        <v>46</v>
      </c>
      <c r="D46" s="57">
        <f ca="1">IF(売上集計!D46=0,"",+売上集計!D47/売上集計!D46)</f>
        <v>2.581</v>
      </c>
      <c r="E46" s="57">
        <f ca="1">IF(売上集計!E46=0,"",+売上集計!E47/売上集計!E46)</f>
        <v>0.51828571428571424</v>
      </c>
      <c r="F46" s="57">
        <f ca="1">IF(売上集計!F46=0,"",+売上集計!F47/売上集計!F46)</f>
        <v>4.9847999999999999</v>
      </c>
      <c r="G46" s="57">
        <f ca="1">IF(売上集計!G46=0,"",+売上集計!G47/売上集計!G46)</f>
        <v>1.7224285714285714</v>
      </c>
      <c r="H46" s="57">
        <f ca="1">IF(売上集計!H46=0,"",+売上集計!H47/売上集計!H46)</f>
        <v>0.90357142857142858</v>
      </c>
      <c r="I46" s="57">
        <f ca="1">IF(売上集計!I46=0,"",+売上集計!I47/売上集計!I46)</f>
        <v>0.30199999999999999</v>
      </c>
      <c r="J46" s="57">
        <f ca="1">IF(売上集計!J46=0,"",+売上集計!J47/売上集計!J46)</f>
        <v>0.8831</v>
      </c>
      <c r="K46" s="57">
        <f ca="1">IF(売上集計!K46=0,"",+売上集計!K47/売上集計!K46)</f>
        <v>0.26714285714285713</v>
      </c>
      <c r="L46" s="57">
        <f ca="1">IF(売上集計!L46=0,"",+売上集計!L47/売上集計!L46)</f>
        <v>1.0925</v>
      </c>
      <c r="M46" s="57">
        <f ca="1">IF(売上集計!M46=0,"",+売上集計!M47/売上集計!M46)</f>
        <v>7.4466000000000001</v>
      </c>
      <c r="N46" s="57">
        <f ca="1">IF(売上集計!N46=0,"",+売上集計!N47/売上集計!N46)</f>
        <v>0.9474285714285714</v>
      </c>
      <c r="O46" s="57">
        <f ca="1">IF(売上集計!O46=0,"",+売上集計!O47/売上集計!O46)</f>
        <v>2.5942857142857143</v>
      </c>
      <c r="P46" s="58">
        <f ca="1">IF(売上集計!P46=0,"",+売上集計!P47/売上集計!P46)</f>
        <v>2.2834188888888889</v>
      </c>
    </row>
    <row r="47" spans="2:16" ht="14.25" customHeight="1" thickBot="1">
      <c r="B47" s="199"/>
      <c r="C47" s="40" t="s">
        <v>47</v>
      </c>
      <c r="D47" s="65">
        <f ca="1">IF(OR(D46="",D46=0),"",売上集計!D47/売上集計!D46)</f>
        <v>2.581</v>
      </c>
      <c r="E47" s="65">
        <f ca="1">IF(OR(E46="",E46=0),"",SUM(売上集計!D47:E47)/SUM(売上集計!D46:E46))</f>
        <v>1.4703076923076923</v>
      </c>
      <c r="F47" s="65">
        <f ca="1">IF(OR(F46="",F46=0),"",SUM(売上集計!D47:F47)/SUM(売上集計!D46:F46))</f>
        <v>2.9983478260869565</v>
      </c>
      <c r="G47" s="65">
        <f ca="1">IF(OR(G46="",G46=0),"",SUM(売上集計!D47:G47)/SUM(売上集計!D46:G46))</f>
        <v>2.7006333333333332</v>
      </c>
      <c r="H47" s="65">
        <f ca="1">IF(OR(H46="",H46=0),"",SUM(売上集計!D47:H47)/SUM(売上集計!D46:H46))</f>
        <v>2.3606486486486484</v>
      </c>
      <c r="I47" s="65">
        <f ca="1">IF(OR(I46="",I46=0),"",SUM(売上集計!D47:I47)/SUM(売上集計!D46:I46))</f>
        <v>2.0331363636363635</v>
      </c>
      <c r="J47" s="65">
        <f ca="1">IF(OR(J46="",J46=0),"",SUM(売上集計!D47:J47)/SUM(売上集計!D46:J46))</f>
        <v>1.8752882352941176</v>
      </c>
      <c r="K47" s="65">
        <f ca="1">IF(OR(K46="",K46=0),"",SUM(売上集計!D47:K47)/SUM(売上集計!D46:K46))</f>
        <v>1.6812017241379311</v>
      </c>
      <c r="L47" s="65">
        <f ca="1">IF(OR(L46="",L46=0),"",SUM(売上集計!D47:L47)/SUM(売上集計!D46:L46))</f>
        <v>1.6098439393939394</v>
      </c>
      <c r="M47" s="65">
        <f ca="1">IF(OR(M46="",M46=0),"",SUM(売上集計!D47:M47)/SUM(売上集計!D46:M46))</f>
        <v>2.377838157894737</v>
      </c>
      <c r="N47" s="65">
        <f ca="1">IF(OR(N46="",N46=0),"",SUM(売上集計!D47:N47)/SUM(売上集計!D46:N46))</f>
        <v>2.2572012048192773</v>
      </c>
      <c r="O47" s="65">
        <f ca="1">IF(OR(O46="",O46=0),"",SUM(売上集計!D47:O47)/SUM(売上集計!D46:O46))</f>
        <v>2.2834188888888889</v>
      </c>
      <c r="P47" s="66"/>
    </row>
    <row r="48" spans="2:16" ht="14.1" hidden="1" customHeight="1">
      <c r="B48" s="27" t="s">
        <v>32</v>
      </c>
      <c r="C48" s="28" t="s">
        <v>1</v>
      </c>
      <c r="D48" s="28" t="s">
        <v>2</v>
      </c>
      <c r="E48" s="28" t="s">
        <v>3</v>
      </c>
      <c r="F48" s="28" t="s">
        <v>4</v>
      </c>
      <c r="G48" s="28" t="s">
        <v>5</v>
      </c>
      <c r="H48" s="28" t="s">
        <v>6</v>
      </c>
      <c r="I48" s="28" t="s">
        <v>7</v>
      </c>
      <c r="J48" s="28" t="s">
        <v>8</v>
      </c>
      <c r="K48" s="28" t="s">
        <v>9</v>
      </c>
      <c r="L48" s="28" t="s">
        <v>10</v>
      </c>
      <c r="M48" s="28" t="s">
        <v>11</v>
      </c>
      <c r="N48" s="28" t="s">
        <v>12</v>
      </c>
      <c r="O48" s="28" t="s">
        <v>13</v>
      </c>
      <c r="P48" s="54" t="s">
        <v>44</v>
      </c>
    </row>
    <row r="49" spans="2:16" ht="13.5" hidden="1" customHeight="1">
      <c r="B49" s="188" t="s">
        <v>33</v>
      </c>
      <c r="C49" s="30" t="s">
        <v>45</v>
      </c>
      <c r="D49" s="55" t="str">
        <f ca="1">IF(売上集計!D49=0,"",+売上集計!D51/売上集計!D49)</f>
        <v/>
      </c>
      <c r="E49" s="55" t="str">
        <f ca="1">IF(売上集計!E49=0,"",+売上集計!E51/売上集計!E49)</f>
        <v/>
      </c>
      <c r="F49" s="55" t="str">
        <f ca="1">IF(売上集計!F49=0,"",+売上集計!F51/売上集計!F49)</f>
        <v/>
      </c>
      <c r="G49" s="55" t="str">
        <f ca="1">IF(売上集計!G49=0,"",+売上集計!G51/売上集計!G49)</f>
        <v/>
      </c>
      <c r="H49" s="55" t="str">
        <f ca="1">IF(売上集計!H49=0,"",+売上集計!H51/売上集計!H49)</f>
        <v/>
      </c>
      <c r="I49" s="55" t="str">
        <f ca="1">IF(売上集計!I49=0,"",+売上集計!I51/売上集計!I49)</f>
        <v/>
      </c>
      <c r="J49" s="55" t="str">
        <f ca="1">IF(売上集計!J49=0,"",+売上集計!J51/売上集計!J49)</f>
        <v/>
      </c>
      <c r="K49" s="55" t="str">
        <f ca="1">IF(売上集計!K49=0,"",+売上集計!K51/売上集計!K49)</f>
        <v/>
      </c>
      <c r="L49" s="55" t="str">
        <f ca="1">IF(売上集計!L49=0,"",+売上集計!L51/売上集計!L49)</f>
        <v/>
      </c>
      <c r="M49" s="55" t="str">
        <f ca="1">IF(売上集計!M49=0,"",+売上集計!M51/売上集計!M49)</f>
        <v/>
      </c>
      <c r="N49" s="55" t="str">
        <f ca="1">IF(売上集計!N49=0,"",+売上集計!N51/売上集計!N49)</f>
        <v/>
      </c>
      <c r="O49" s="55" t="str">
        <f ca="1">IF(売上集計!O49=0,"",+売上集計!O51/売上集計!O49)</f>
        <v/>
      </c>
      <c r="P49" s="56" t="str">
        <f ca="1">IF(売上集計!P49=0,"",+売上集計!P51/売上集計!P49)</f>
        <v/>
      </c>
    </row>
    <row r="50" spans="2:16" ht="14.1" hidden="1" customHeight="1">
      <c r="B50" s="189"/>
      <c r="C50" s="32" t="s">
        <v>46</v>
      </c>
      <c r="D50" s="57">
        <f ca="1">IF(売上集計!D50=0,"",売上集計!D51/売上集計!D50)</f>
        <v>0</v>
      </c>
      <c r="E50" s="57" t="str">
        <f ca="1">IF(売上集計!E50=0,"",売上集計!E51/売上集計!E50)</f>
        <v/>
      </c>
      <c r="F50" s="57">
        <f ca="1">IF(売上集計!F50=0,"",売上集計!F51/売上集計!F50)</f>
        <v>0</v>
      </c>
      <c r="G50" s="57">
        <f ca="1">IF(売上集計!G50=0,"",売上集計!G51/売上集計!G50)</f>
        <v>0</v>
      </c>
      <c r="H50" s="57">
        <f ca="1">IF(売上集計!H50=0,"",売上集計!H51/売上集計!H50)</f>
        <v>0</v>
      </c>
      <c r="I50" s="57">
        <f ca="1">IF(売上集計!I50=0,"",売上集計!I51/売上集計!I50)</f>
        <v>0</v>
      </c>
      <c r="J50" s="57">
        <f ca="1">IF(売上集計!J50=0,"",売上集計!J51/売上集計!J50)</f>
        <v>0</v>
      </c>
      <c r="K50" s="57" t="str">
        <f ca="1">IF(売上集計!K50=0,"",売上集計!K51/売上集計!K50)</f>
        <v/>
      </c>
      <c r="L50" s="57" t="str">
        <f ca="1">IF(売上集計!L50=0,"",売上集計!L51/売上集計!L50)</f>
        <v/>
      </c>
      <c r="M50" s="57" t="str">
        <f ca="1">IF(売上集計!M50=0,"",売上集計!M51/売上集計!M50)</f>
        <v/>
      </c>
      <c r="N50" s="57">
        <f ca="1">IF(売上集計!N50=0,"",売上集計!N51/売上集計!N50)</f>
        <v>0</v>
      </c>
      <c r="O50" s="57">
        <f ca="1">IF(売上集計!O50=0,"",売上集計!O51/売上集計!O50)</f>
        <v>1.6337133333333334</v>
      </c>
      <c r="P50" s="58">
        <f ca="1">IF(売上集計!P50=0,"",+売上集計!P51/売上集計!P50)</f>
        <v>1.6337133333333334</v>
      </c>
    </row>
    <row r="51" spans="2:16" ht="14.1" hidden="1" customHeight="1">
      <c r="B51" s="190"/>
      <c r="C51" s="34" t="s">
        <v>47</v>
      </c>
      <c r="D51" s="59" t="str">
        <f ca="1">IF(OR(D50="",D50=0),"",SUM(売上集計!D51:D51)/SUM(売上集計!D50:D50))</f>
        <v/>
      </c>
      <c r="E51" s="59" t="str">
        <f ca="1">IF(OR(E50="",E50=0),"",SUM(売上集計!D51:E51)/SUM(売上集計!D50:E50))</f>
        <v/>
      </c>
      <c r="F51" s="59" t="str">
        <f ca="1">IF(OR(F50="",F50=0),"",SUM(売上集計!D51:F51)/SUM(売上集計!D50:F50))</f>
        <v/>
      </c>
      <c r="G51" s="59" t="str">
        <f ca="1">IF(OR(G50="",G50=0),"",SUM(売上集計!D51:G51)/SUM(売上集計!D50:G50))</f>
        <v/>
      </c>
      <c r="H51" s="59" t="str">
        <f ca="1">IF(OR(H50="",H50=0),"",SUM(売上集計!D51:H51)/SUM(売上集計!D50:H50))</f>
        <v/>
      </c>
      <c r="I51" s="59" t="str">
        <f ca="1">IF(OR(I50="",I50=0),"",SUM(売上集計!D51:I51)/SUM(売上集計!D50:I50))</f>
        <v/>
      </c>
      <c r="J51" s="59" t="str">
        <f ca="1">IF(OR(J50="",J50=0),"",SUM(売上集計!D51:J51)/SUM(売上集計!D50:J50))</f>
        <v/>
      </c>
      <c r="K51" s="59" t="str">
        <f ca="1">IF(OR(K50="",K50=0),"",SUM(売上集計!D51:K51)/SUM(売上集計!D50:K50))</f>
        <v/>
      </c>
      <c r="L51" s="59" t="str">
        <f ca="1">IF(OR(L50="",L50=0),"",SUM(売上集計!D51:L51)/SUM(売上集計!D50:L50))</f>
        <v/>
      </c>
      <c r="M51" s="59" t="str">
        <f ca="1">IF(OR(M50="",M50=0),"",SUM(売上集計!D51:M51)/SUM(売上集計!D50:M50))</f>
        <v/>
      </c>
      <c r="N51" s="59" t="str">
        <f ca="1">IF(OR(N50="",N50=0),"",SUM(売上集計!D51:N51)/SUM(売上集計!D50:N50))</f>
        <v/>
      </c>
      <c r="O51" s="59">
        <f ca="1">IF(OR(O50="",O50=0),"",SUM(売上集計!E51:O51)/SUM(売上集計!E50:O50))</f>
        <v>0.26929340659340661</v>
      </c>
      <c r="P51" s="60"/>
    </row>
    <row r="52" spans="2:16" ht="14.1" hidden="1" customHeight="1">
      <c r="B52" s="188" t="s">
        <v>34</v>
      </c>
      <c r="C52" s="30" t="s">
        <v>45</v>
      </c>
      <c r="D52" s="55" t="str">
        <f ca="1">IF(売上集計!D52=0,"",+売上集計!D54/売上集計!D52)</f>
        <v/>
      </c>
      <c r="E52" s="55" t="str">
        <f ca="1">IF(売上集計!E52=0,"",+売上集計!E54/売上集計!E52)</f>
        <v/>
      </c>
      <c r="F52" s="55" t="str">
        <f ca="1">IF(売上集計!F52=0,"",+売上集計!F54/売上集計!F52)</f>
        <v/>
      </c>
      <c r="G52" s="55" t="str">
        <f ca="1">IF(売上集計!G52=0,"",+売上集計!G54/売上集計!G52)</f>
        <v/>
      </c>
      <c r="H52" s="55" t="str">
        <f ca="1">IF(売上集計!H52=0,"",+売上集計!H54/売上集計!H52)</f>
        <v/>
      </c>
      <c r="I52" s="55" t="str">
        <f ca="1">IF(売上集計!I52=0,"",+売上集計!I54/売上集計!I52)</f>
        <v/>
      </c>
      <c r="J52" s="55" t="str">
        <f ca="1">IF(売上集計!J52=0,"",+売上集計!J54/売上集計!J52)</f>
        <v/>
      </c>
      <c r="K52" s="55" t="str">
        <f ca="1">IF(売上集計!K52=0,"",+売上集計!K54/売上集計!K52)</f>
        <v/>
      </c>
      <c r="L52" s="55" t="str">
        <f ca="1">IF(売上集計!L52=0,"",+売上集計!L54/売上集計!L52)</f>
        <v/>
      </c>
      <c r="M52" s="55" t="str">
        <f ca="1">IF(売上集計!M52=0,"",+売上集計!M54/売上集計!M52)</f>
        <v/>
      </c>
      <c r="N52" s="55" t="str">
        <f ca="1">IF(売上集計!N52=0,"",+売上集計!N54/売上集計!N52)</f>
        <v/>
      </c>
      <c r="O52" s="55" t="str">
        <f ca="1">IF(売上集計!O52=0,"",+売上集計!O54/売上集計!O52)</f>
        <v/>
      </c>
      <c r="P52" s="56" t="str">
        <f ca="1">IF(売上集計!P52=0,"",+売上集計!P54/売上集計!P52)</f>
        <v/>
      </c>
    </row>
    <row r="53" spans="2:16" ht="15.75" hidden="1" customHeight="1">
      <c r="B53" s="189"/>
      <c r="C53" s="32" t="s">
        <v>46</v>
      </c>
      <c r="D53" s="57">
        <f ca="1">IF(売上集計!D53=0,"",売上集計!D54/売上集計!D53)</f>
        <v>0</v>
      </c>
      <c r="E53" s="57" t="str">
        <f ca="1">IF(売上集計!E53=0,"",売上集計!E54/売上集計!E53)</f>
        <v/>
      </c>
      <c r="F53" s="57">
        <f ca="1">IF(売上集計!F53=0,"",売上集計!F54/売上集計!F53)</f>
        <v>0</v>
      </c>
      <c r="G53" s="57">
        <f ca="1">IF(売上集計!G53=0,"",売上集計!G54/売上集計!G53)</f>
        <v>0</v>
      </c>
      <c r="H53" s="57">
        <f ca="1">IF(売上集計!H53=0,"",売上集計!H54/売上集計!H53)</f>
        <v>0</v>
      </c>
      <c r="I53" s="57">
        <f ca="1">IF(売上集計!I53=0,"",売上集計!I54/売上集計!I53)</f>
        <v>0</v>
      </c>
      <c r="J53" s="57">
        <f ca="1">IF(売上集計!J53=0,"",売上集計!J54/売上集計!J53)</f>
        <v>0</v>
      </c>
      <c r="K53" s="57" t="str">
        <f ca="1">IF(売上集計!K53=0,"",売上集計!K54/売上集計!K53)</f>
        <v/>
      </c>
      <c r="L53" s="57" t="str">
        <f ca="1">IF(売上集計!L53=0,"",売上集計!L54/売上集計!L53)</f>
        <v/>
      </c>
      <c r="M53" s="57" t="str">
        <f ca="1">IF(売上集計!M53=0,"",売上集計!M54/売上集計!M53)</f>
        <v/>
      </c>
      <c r="N53" s="57">
        <f ca="1">IF(売上集計!N53=0,"",売上集計!N54/売上集計!N53)</f>
        <v>0</v>
      </c>
      <c r="O53" s="57">
        <f ca="1">IF(売上集計!O53=0,"",売上集計!O54/売上集計!O53)</f>
        <v>0.03</v>
      </c>
      <c r="P53" s="58">
        <f ca="1">IF(売上集計!P53=0,"",+売上集計!P54/売上集計!P53)</f>
        <v>0.03</v>
      </c>
    </row>
    <row r="54" spans="2:16" ht="15.75" hidden="1" customHeight="1">
      <c r="B54" s="190"/>
      <c r="C54" s="34" t="s">
        <v>47</v>
      </c>
      <c r="D54" s="59" t="str">
        <f ca="1">IF(OR(D53="",D53=0),"",SUM(売上集計!D54:D54)/SUM(売上集計!D53:D53))</f>
        <v/>
      </c>
      <c r="E54" s="59" t="str">
        <f ca="1">IF(OR(E53="",E53=0),"",SUM(売上集計!D54:E54)/SUM(売上集計!D53:E53))</f>
        <v/>
      </c>
      <c r="F54" s="59" t="str">
        <f ca="1">IF(OR(F53="",F53=0),"",SUM(売上集計!D54:F54)/SUM(売上集計!D53:F53))</f>
        <v/>
      </c>
      <c r="G54" s="59" t="str">
        <f ca="1">IF(OR(G53="",G53=0),"",SUM(売上集計!D54:G54)/SUM(売上集計!D53:G53))</f>
        <v/>
      </c>
      <c r="H54" s="59" t="str">
        <f ca="1">IF(OR(H53="",H53=0),"",SUM(売上集計!D54:H54)/SUM(売上集計!D53:H53))</f>
        <v/>
      </c>
      <c r="I54" s="59" t="str">
        <f ca="1">IF(OR(I53="",I53=0),"",SUM(売上集計!D54:I54)/SUM(売上集計!D53:I53))</f>
        <v/>
      </c>
      <c r="J54" s="59" t="str">
        <f ca="1">IF(OR(J53="",J53=0),"",SUM(売上集計!D54:J54)/SUM(売上集計!D53:J53))</f>
        <v/>
      </c>
      <c r="K54" s="59" t="str">
        <f ca="1">IF(OR(K53="",K53=0),"",SUM(売上集計!D54:K54)/SUM(売上集計!D53:K53))</f>
        <v/>
      </c>
      <c r="L54" s="59" t="str">
        <f ca="1">IF(OR(L53="",L53=0),"",SUM(売上集計!D54:L54)/SUM(売上集計!D53:L53))</f>
        <v/>
      </c>
      <c r="M54" s="59" t="str">
        <f ca="1">IF(OR(M53="",M53=0),"",SUM(売上集計!D54:M54)/SUM(売上集計!D53:M53))</f>
        <v/>
      </c>
      <c r="N54" s="59" t="str">
        <f ca="1">IF(OR(N53="",N53=0),"",SUM(売上集計!D54:N54)/SUM(売上集計!D53:N53))</f>
        <v/>
      </c>
      <c r="O54" s="59">
        <f ca="1">IF(OR(O53="",O53=0),"",SUM(売上集計!E54:O54)/SUM(売上集計!E53:O53))</f>
        <v>4.7619047619047623E-3</v>
      </c>
      <c r="P54" s="60"/>
    </row>
    <row r="55" spans="2:16" ht="15.75" hidden="1" customHeight="1">
      <c r="B55" s="197" t="s">
        <v>24</v>
      </c>
      <c r="C55" s="30" t="s">
        <v>45</v>
      </c>
      <c r="D55" s="55" t="str">
        <f ca="1">IF(売上集計!D55=0,"",+売上集計!D57/売上集計!D55)</f>
        <v/>
      </c>
      <c r="E55" s="55" t="str">
        <f ca="1">IF(売上集計!E55=0,"",+売上集計!E57/売上集計!E55)</f>
        <v/>
      </c>
      <c r="F55" s="55" t="str">
        <f ca="1">IF(売上集計!F55=0,"",+売上集計!F57/売上集計!F55)</f>
        <v/>
      </c>
      <c r="G55" s="55" t="str">
        <f ca="1">IF(売上集計!G55=0,"",+売上集計!G57/売上集計!G55)</f>
        <v/>
      </c>
      <c r="H55" s="55" t="str">
        <f ca="1">IF(売上集計!H55=0,"",+売上集計!H57/売上集計!H55)</f>
        <v/>
      </c>
      <c r="I55" s="55" t="str">
        <f ca="1">IF(売上集計!I55=0,"",+売上集計!I57/売上集計!I55)</f>
        <v/>
      </c>
      <c r="J55" s="55" t="str">
        <f ca="1">IF(売上集計!J55=0,"",+売上集計!J57/売上集計!J55)</f>
        <v/>
      </c>
      <c r="K55" s="55" t="str">
        <f ca="1">IF(売上集計!K55=0,"",+売上集計!K57/売上集計!K55)</f>
        <v/>
      </c>
      <c r="L55" s="55" t="str">
        <f ca="1">IF(売上集計!L55=0,"",+売上集計!L57/売上集計!L55)</f>
        <v/>
      </c>
      <c r="M55" s="55" t="str">
        <f ca="1">IF(売上集計!M55=0,"",+売上集計!M57/売上集計!M55)</f>
        <v/>
      </c>
      <c r="N55" s="55" t="str">
        <f ca="1">IF(売上集計!N55=0,"",+売上集計!N57/売上集計!N55)</f>
        <v/>
      </c>
      <c r="O55" s="55" t="str">
        <f ca="1">IF(売上集計!O55=0,"",+売上集計!O57/売上集計!O55)</f>
        <v/>
      </c>
      <c r="P55" s="56" t="str">
        <f ca="1">IF(売上集計!P55=0,"",+売上集計!P57/売上集計!P55)</f>
        <v/>
      </c>
    </row>
    <row r="56" spans="2:16" ht="15.75" hidden="1" customHeight="1">
      <c r="B56" s="198"/>
      <c r="C56" s="32" t="s">
        <v>46</v>
      </c>
      <c r="D56" s="57">
        <f ca="1">IF(売上集計!D56=0,"",売上集計!D57/売上集計!D56)</f>
        <v>0</v>
      </c>
      <c r="E56" s="57" t="str">
        <f ca="1">IF(売上集計!E56=0,"",売上集計!E57/売上集計!E56)</f>
        <v/>
      </c>
      <c r="F56" s="57">
        <f ca="1">IF(売上集計!F56=0,"",売上集計!F57/売上集計!F56)</f>
        <v>0</v>
      </c>
      <c r="G56" s="57">
        <f ca="1">IF(売上集計!G56=0,"",売上集計!G57/売上集計!G56)</f>
        <v>0</v>
      </c>
      <c r="H56" s="57">
        <f ca="1">IF(売上集計!H56=0,"",売上集計!H57/売上集計!H56)</f>
        <v>0</v>
      </c>
      <c r="I56" s="57">
        <f ca="1">IF(売上集計!I56=0,"",売上集計!I57/売上集計!I56)</f>
        <v>0</v>
      </c>
      <c r="J56" s="57">
        <f ca="1">IF(売上集計!J56=0,"",売上集計!J57/売上集計!J56)</f>
        <v>0</v>
      </c>
      <c r="K56" s="57" t="str">
        <f ca="1">IF(売上集計!K56=0,"",売上集計!K57/売上集計!K56)</f>
        <v/>
      </c>
      <c r="L56" s="57" t="str">
        <f ca="1">IF(売上集計!L56=0,"",売上集計!L57/売上集計!L56)</f>
        <v/>
      </c>
      <c r="M56" s="57" t="str">
        <f ca="1">IF(売上集計!M56=0,"",売上集計!M57/売上集計!M56)</f>
        <v/>
      </c>
      <c r="N56" s="57">
        <f ca="1">IF(売上集計!N56=0,"",売上集計!N57/売上集計!N56)</f>
        <v>0</v>
      </c>
      <c r="O56" s="57">
        <f ca="1">IF(売上集計!O56=0,"",売上集計!O57/売上集計!O56)</f>
        <v>0.992228</v>
      </c>
      <c r="P56" s="58">
        <f ca="1">IF(売上集計!P56=0,"",+売上集計!P57/売上集計!P56)</f>
        <v>0.992228</v>
      </c>
    </row>
    <row r="57" spans="2:16" ht="14.1" hidden="1" customHeight="1" thickBot="1">
      <c r="B57" s="199"/>
      <c r="C57" s="40" t="s">
        <v>47</v>
      </c>
      <c r="D57" s="65" t="str">
        <f ca="1">IF(OR(D56="",D56=0),"",SUM(売上集計!D57:D57)/SUM(売上集計!D56:D56))</f>
        <v/>
      </c>
      <c r="E57" s="65" t="str">
        <f ca="1">IF(OR(E56="",E56=0),"",SUM(売上集計!D57:E57)/SUM(売上集計!D56:E56))</f>
        <v/>
      </c>
      <c r="F57" s="65" t="str">
        <f ca="1">IF(OR(F56="",F56=0),"",SUM(売上集計!D57:F57)/SUM(売上集計!D56:F56))</f>
        <v/>
      </c>
      <c r="G57" s="65" t="str">
        <f ca="1">IF(OR(G56="",G56=0),"",SUM(売上集計!D57:G57)/SUM(売上集計!D56:G56))</f>
        <v/>
      </c>
      <c r="H57" s="65" t="str">
        <f ca="1">IF(OR(H56="",H56=0),"",SUM(売上集計!D57:H57)/SUM(売上集計!D56:H56))</f>
        <v/>
      </c>
      <c r="I57" s="65" t="str">
        <f ca="1">IF(OR(I56="",I56=0),"",SUM(売上集計!D57:I57)/SUM(売上集計!D56:I56))</f>
        <v/>
      </c>
      <c r="J57" s="65" t="str">
        <f ca="1">IF(OR(J56="",J56=0),"",SUM(売上集計!D57:J57)/SUM(売上集計!D56:J56))</f>
        <v/>
      </c>
      <c r="K57" s="65" t="str">
        <f ca="1">IF(OR(K56="",K56=0),"",SUM(売上集計!D57:K57)/SUM(売上集計!D56:K56))</f>
        <v/>
      </c>
      <c r="L57" s="65" t="str">
        <f ca="1">IF(OR(L56="",L56=0),"",SUM(売上集計!D57:L57)/SUM(売上集計!D56:L56))</f>
        <v/>
      </c>
      <c r="M57" s="65" t="str">
        <f ca="1">IF(OR(M56="",M56=0),"",SUM(売上集計!D57:M57)/SUM(売上集計!D56:M56))</f>
        <v/>
      </c>
      <c r="N57" s="65" t="str">
        <f ca="1">IF(OR(N56="",N56=0),"",SUM(売上集計!D57:N57)/SUM(売上集計!D56:N56))</f>
        <v/>
      </c>
      <c r="O57" s="65">
        <f ca="1">IF(OR(O56="",O56=0),"",SUM(売上集計!E57:O57)/SUM(売上集計!E56:O56))</f>
        <v>0.16107597402597404</v>
      </c>
      <c r="P57" s="66"/>
    </row>
    <row r="58" spans="2:16" ht="15.75" customHeight="1">
      <c r="B58" s="70" t="s">
        <v>35</v>
      </c>
      <c r="C58" s="71" t="s">
        <v>1</v>
      </c>
      <c r="D58" s="71" t="s">
        <v>2</v>
      </c>
      <c r="E58" s="71" t="s">
        <v>3</v>
      </c>
      <c r="F58" s="71" t="s">
        <v>4</v>
      </c>
      <c r="G58" s="71" t="s">
        <v>5</v>
      </c>
      <c r="H58" s="71" t="s">
        <v>6</v>
      </c>
      <c r="I58" s="71" t="s">
        <v>7</v>
      </c>
      <c r="J58" s="71" t="s">
        <v>8</v>
      </c>
      <c r="K58" s="71" t="s">
        <v>9</v>
      </c>
      <c r="L58" s="71" t="s">
        <v>10</v>
      </c>
      <c r="M58" s="71" t="s">
        <v>11</v>
      </c>
      <c r="N58" s="71" t="s">
        <v>12</v>
      </c>
      <c r="O58" s="71" t="s">
        <v>13</v>
      </c>
      <c r="P58" s="69" t="s">
        <v>44</v>
      </c>
    </row>
    <row r="59" spans="2:16" ht="14.1" customHeight="1">
      <c r="B59" s="188" t="s">
        <v>36</v>
      </c>
      <c r="C59" s="30" t="s">
        <v>45</v>
      </c>
      <c r="D59" s="55">
        <f ca="1">IF(売上集計!D59=0,"",+売上集計!D61/売上集計!D59)</f>
        <v>0.88390657684269103</v>
      </c>
      <c r="E59" s="55">
        <f ca="1">IF(売上集計!E59=0,"",+売上集計!E61/売上集計!E59)</f>
        <v>0.86066188527895315</v>
      </c>
      <c r="F59" s="55">
        <f ca="1">IF(売上集計!F59=0,"",+売上集計!F61/売上集計!F59)</f>
        <v>1.1241074295041973</v>
      </c>
      <c r="G59" s="55">
        <f ca="1">IF(売上集計!G59=0,"",+売上集計!G61/売上集計!G59)</f>
        <v>1.7271774006908709</v>
      </c>
      <c r="H59" s="55">
        <f ca="1">IF(売上集計!H59=0,"",+売上集計!H61/売上集計!H59)</f>
        <v>1.7809908733577429</v>
      </c>
      <c r="I59" s="55">
        <f ca="1">IF(売上集計!I59=0,"",+売上集計!I61/売上集計!I59)</f>
        <v>1.0853880172550043</v>
      </c>
      <c r="J59" s="55">
        <f ca="1">IF(売上集計!J59=0,"",+売上集計!J61/売上集計!J59)</f>
        <v>0.61913761198011974</v>
      </c>
      <c r="K59" s="55">
        <f ca="1">IF(売上集計!K59=0,"",+売上集計!K61/売上集計!K59)</f>
        <v>1.0697449151906335</v>
      </c>
      <c r="L59" s="55">
        <f ca="1">IF(売上集計!L59=0,"",+売上集計!L61/売上集計!L59)</f>
        <v>0.7892906761642321</v>
      </c>
      <c r="M59" s="55">
        <f ca="1">IF(売上集計!M59=0,"",+売上集計!M61/売上集計!M59)</f>
        <v>1.8930913318273725</v>
      </c>
      <c r="N59" s="55">
        <f ca="1">IF(売上集計!N59=0,"",+売上集計!N61/売上集計!N59)</f>
        <v>1.388160884953993</v>
      </c>
      <c r="O59" s="55">
        <f ca="1">IF(売上集計!O59=0,"",+売上集計!O61/売上集計!O59)</f>
        <v>1.0133982163308297</v>
      </c>
      <c r="P59" s="56">
        <f ca="1">IF(売上集計!P59=0,"",+売上集計!P61/売上集計!P59)</f>
        <v>1.1193135397982044</v>
      </c>
    </row>
    <row r="60" spans="2:16" ht="14.1" customHeight="1">
      <c r="B60" s="189"/>
      <c r="C60" s="32" t="s">
        <v>46</v>
      </c>
      <c r="D60" s="57">
        <f ca="1">IF(売上集計!D60=0,"",売上集計!D61/売上集計!D60)</f>
        <v>1.2547368750000001</v>
      </c>
      <c r="E60" s="57">
        <f ca="1">IF(売上集計!E60=0,"",売上集計!E61/売上集計!E60)</f>
        <v>0.69224756756756756</v>
      </c>
      <c r="F60" s="57">
        <f ca="1">IF(売上集計!F60=0,"",売上集計!F61/売上集計!F60)</f>
        <v>0.68546730769230768</v>
      </c>
      <c r="G60" s="57">
        <f ca="1">IF(売上集計!G60=0,"",売上集計!G61/売上集計!G60)</f>
        <v>0.98027027027027025</v>
      </c>
      <c r="H60" s="57">
        <f ca="1">IF(売上集計!H60=0,"",売上集計!H61/売上集計!H60)</f>
        <v>0.85820270270270271</v>
      </c>
      <c r="I60" s="57">
        <f ca="1">IF(売上集計!I60=0,"",売上集計!I61/売上集計!I60)</f>
        <v>2.1838173333333333</v>
      </c>
      <c r="J60" s="57">
        <f ca="1">IF(売上集計!J60=0,"",売上集計!J61/売上集計!J60)</f>
        <v>0.45251374999999999</v>
      </c>
      <c r="K60" s="57">
        <f ca="1">IF(売上集計!K60=0,"",売上集計!K61/売上集計!K60)</f>
        <v>0.61635810810810809</v>
      </c>
      <c r="L60" s="57">
        <f ca="1">IF(売上集計!L60=0,"",売上集計!L61/売上集計!L60)</f>
        <v>0.55582702702702702</v>
      </c>
      <c r="M60" s="57">
        <f ca="1">IF(売上集計!M60=0,"",売上集計!M61/売上集計!M60)</f>
        <v>0.58372961538461543</v>
      </c>
      <c r="N60" s="57">
        <f ca="1">IF(売上集計!N60=0,"",売上集計!N61/売上集計!N60)</f>
        <v>0.59086480769230765</v>
      </c>
      <c r="O60" s="57">
        <f ca="1">IF(売上集計!O60=0,"",売上集計!O61/売上集計!O60)</f>
        <v>0.68853125000000004</v>
      </c>
      <c r="P60" s="58">
        <f ca="1">IF(売上集計!P60=0,"",+売上集計!P61/売上集計!P60)</f>
        <v>0.75918805309734516</v>
      </c>
    </row>
    <row r="61" spans="2:16" ht="14.1" customHeight="1">
      <c r="B61" s="190"/>
      <c r="C61" s="34" t="s">
        <v>47</v>
      </c>
      <c r="D61" s="59">
        <f ca="1">IF(OR(D60="",D60=0),"",SUM(売上集計!D61:D61)/SUM(売上集計!D60:D60))</f>
        <v>1.2547368750000001</v>
      </c>
      <c r="E61" s="59">
        <f ca="1">IF(OR(E60="",E60=0),"",SUM(売上集計!B61:E61)/SUM(売上集計!B60:E60))</f>
        <v>0.95311217391304348</v>
      </c>
      <c r="F61" s="59">
        <f ca="1">IF(OR(F60="",F60=0),"",SUM(売上集計!C61:F61)/SUM(売上集計!C60:F60))</f>
        <v>0.83809123966942145</v>
      </c>
      <c r="G61" s="59">
        <f ca="1">IF(OR(G60="",G60=0),"",SUM(売上集計!D61:G61)/SUM(売上集計!D60:G60))</f>
        <v>0.871386329113924</v>
      </c>
      <c r="H61" s="59">
        <f ca="1">IF(OR(H60="",H60=0),"",SUM(売上集計!D61:H61)/SUM(売上集計!D60:H60))</f>
        <v>0.86888482051282057</v>
      </c>
      <c r="I61" s="59">
        <f ca="1">IF(OR(I60="",I60=0),"",SUM(売上集計!D61:I61)/SUM(売上集計!D60:I60))</f>
        <v>0.96280857142857146</v>
      </c>
      <c r="J61" s="59">
        <f ca="1">IF(OR(J60="",J60=0),"",SUM(売上集計!D61:J61)/SUM(売上集計!D60:J60))</f>
        <v>0.89533157024793386</v>
      </c>
      <c r="K61" s="59">
        <f ca="1">IF(OR(K60="",K60=0),"",SUM(売上集計!D61:K61)/SUM(売上集計!D60:K60))</f>
        <v>0.85833508960573479</v>
      </c>
      <c r="L61" s="59">
        <f ca="1">IF(OR(L60="",L60=0),"",SUM(売上集計!D61:L61)/SUM(売上集計!D60:L60))</f>
        <v>0.82291484177215191</v>
      </c>
      <c r="M61" s="59">
        <f ca="1">IF(OR(M60="",M60=0),"",SUM(売上集計!D61:M61)/SUM(売上集計!D60:M60))</f>
        <v>0.78911692934782607</v>
      </c>
      <c r="N61" s="59">
        <f ca="1">IF(OR(N60="",N60=0),"",SUM(売上集計!D61:N61)/SUM(売上集計!D60:N60))</f>
        <v>0.76457142857142857</v>
      </c>
      <c r="O61" s="59">
        <f ca="1">IF(OR(O60="",O60=0),"",SUM(売上集計!E61:O61)/SUM(売上集計!E60:O60))</f>
        <v>0.72143195238095237</v>
      </c>
      <c r="P61" s="60"/>
    </row>
    <row r="62" spans="2:16" ht="14.1" customHeight="1">
      <c r="B62" s="188" t="s">
        <v>37</v>
      </c>
      <c r="C62" s="30" t="s">
        <v>45</v>
      </c>
      <c r="D62" s="55">
        <f ca="1">IF(売上集計!D62=0,"",+売上集計!D64/売上集計!D62)</f>
        <v>1.2946286405320973</v>
      </c>
      <c r="E62" s="55">
        <f ca="1">IF(売上集計!E62=0,"",+売上集計!E64/売上集計!E62)</f>
        <v>1.8704688535405918</v>
      </c>
      <c r="F62" s="55">
        <f ca="1">IF(売上集計!F62=0,"",+売上集計!F64/売上集計!F62)</f>
        <v>0.99462060653326012</v>
      </c>
      <c r="G62" s="55">
        <f ca="1">IF(売上集計!G62=0,"",+売上集計!G64/売上集計!G62)</f>
        <v>0.4615127673177542</v>
      </c>
      <c r="H62" s="55">
        <f ca="1">IF(売上集計!H62=0,"",+売上集計!H64/売上集計!H62)</f>
        <v>1.0463039039250714</v>
      </c>
      <c r="I62" s="55">
        <f ca="1">IF(売上集計!I62=0,"",+売上集計!I64/売上集計!I62)</f>
        <v>1.0564476205126772</v>
      </c>
      <c r="J62" s="55">
        <f ca="1">IF(売上集計!J62=0,"",+売上集計!J64/売上集計!J62)</f>
        <v>1.6183181389482393</v>
      </c>
      <c r="K62" s="55">
        <f ca="1">IF(売上集計!K62=0,"",+売上集計!K64/売上集計!K62)</f>
        <v>1.3403077892386925</v>
      </c>
      <c r="L62" s="55">
        <f ca="1">IF(売上集計!L62=0,"",+売上集計!L64/売上集計!L62)</f>
        <v>0.54915801223217531</v>
      </c>
      <c r="M62" s="55">
        <f ca="1">IF(売上集計!M62=0,"",+売上集計!M64/売上集計!M62)</f>
        <v>1.0340350103169711</v>
      </c>
      <c r="N62" s="55">
        <f ca="1">IF(売上集計!N62=0,"",+売上集計!N64/売上集計!N62)</f>
        <v>0.73634200049812804</v>
      </c>
      <c r="O62" s="55">
        <f ca="1">IF(売上集計!O62=0,"",+売上集計!O64/売上集計!O62)</f>
        <v>0.55383304574613901</v>
      </c>
      <c r="P62" s="56">
        <f ca="1">IF(売上集計!P62=0,"",+売上集計!P64/売上集計!P62)</f>
        <v>0.96010487275511736</v>
      </c>
    </row>
    <row r="63" spans="2:16" ht="14.1" customHeight="1">
      <c r="B63" s="189"/>
      <c r="C63" s="32" t="s">
        <v>46</v>
      </c>
      <c r="D63" s="57">
        <f ca="1">IF(売上集計!D63=0,"",売上集計!D64/売上集計!D63)</f>
        <v>2.4408539999999999</v>
      </c>
      <c r="E63" s="57">
        <f ca="1">IF(売上集計!E63=0,"",売上集計!E64/売上集計!E63)</f>
        <v>1.6131549999999999</v>
      </c>
      <c r="F63" s="57">
        <f ca="1">IF(売上集計!F63=0,"",売上集計!F64/売上集計!F63)</f>
        <v>1.1223099999999999</v>
      </c>
      <c r="G63" s="57">
        <f ca="1">IF(売上集計!G63=0,"",売上集計!G64/売上集計!G63)</f>
        <v>0.82531866666666664</v>
      </c>
      <c r="H63" s="57">
        <f ca="1">IF(売上集計!H63=0,"",売上集計!H64/売上集計!H63)</f>
        <v>0.6333333333333333</v>
      </c>
      <c r="I63" s="57">
        <f ca="1">IF(売上集計!I63=0,"",売上集計!I64/売上集計!I63)</f>
        <v>1.888585</v>
      </c>
      <c r="J63" s="57">
        <f ca="1">IF(売上集計!J63=0,"",売上集計!J64/売上集計!J63)</f>
        <v>1.9092086666666668</v>
      </c>
      <c r="K63" s="57">
        <f ca="1">IF(売上集計!K63=0,"",売上集計!K64/売上集計!K63)</f>
        <v>2.5584313333333335</v>
      </c>
      <c r="L63" s="57">
        <f ca="1">IF(売上集計!L63=0,"",売上集計!L64/売上集計!L63)</f>
        <v>0.97708499999999998</v>
      </c>
      <c r="M63" s="57">
        <f ca="1">IF(売上集計!M63=0,"",売上集計!M64/売上集計!M63)</f>
        <v>1.4577960000000001</v>
      </c>
      <c r="N63" s="57">
        <f ca="1">IF(売上集計!N63=0,"",売上集計!N64/売上集計!N63)</f>
        <v>0.93127749999999998</v>
      </c>
      <c r="O63" s="57">
        <f ca="1">IF(売上集計!O63=0,"",売上集計!O64/売上集計!O63)</f>
        <v>1.225285</v>
      </c>
      <c r="P63" s="58">
        <f ca="1">IF(売上集計!P63=0,"",+売上集計!P64/売上集計!P63)</f>
        <v>1.4172037619047619</v>
      </c>
    </row>
    <row r="64" spans="2:16" ht="14.1" customHeight="1">
      <c r="B64" s="190"/>
      <c r="C64" s="34" t="s">
        <v>47</v>
      </c>
      <c r="D64" s="59">
        <f ca="1">IF(OR(D63="",D63=0),"",SUM(売上集計!D64:D64)/SUM(売上集計!D63:D63))</f>
        <v>2.4408539999999999</v>
      </c>
      <c r="E64" s="59">
        <f ca="1">IF(OR(E63="",E63=0),"",SUM(売上集計!D64:E64)/SUM(売上集計!D63:E63))</f>
        <v>1.8890546666666668</v>
      </c>
      <c r="F64" s="59">
        <f ca="1">IF(OR(F63="",F63=0),"",SUM(売上集計!D64:F64)/SUM(売上集計!D63:F63))</f>
        <v>1.5823567999999999</v>
      </c>
      <c r="G64" s="59">
        <f ca="1">IF(OR(G63="",G63=0),"",SUM(売上集計!D64:G64)/SUM(売上集計!D63:G63))</f>
        <v>1.4076556923076924</v>
      </c>
      <c r="H64" s="59">
        <f ca="1">IF(OR(H63="",H63=0),"",SUM(売上集計!D64:H64)/SUM(売上集計!D63:H63))</f>
        <v>1.26247025</v>
      </c>
      <c r="I64" s="59">
        <f ca="1">IF(OR(I63="",I63=0),"",SUM(売上集計!D64:I64)/SUM(売上集計!D63:I63))</f>
        <v>1.3876932</v>
      </c>
      <c r="J64" s="59">
        <f ca="1">IF(OR(J63="",J63=0),"",SUM(売上集計!D64:J64)/SUM(売上集計!D63:J63))</f>
        <v>1.4557169565217392</v>
      </c>
      <c r="K64" s="59">
        <f ca="1">IF(OR(K63="",K63=0),"",SUM(売上集計!D64:K64)/SUM(売上集計!D63:K63))</f>
        <v>1.5829532307692307</v>
      </c>
      <c r="L64" s="59">
        <f ca="1">IF(OR(L63="",L63=0),"",SUM(売上集計!D64:L64)/SUM(売上集計!D63:L63))</f>
        <v>1.5021708</v>
      </c>
      <c r="M64" s="59">
        <f ca="1">IF(OR(M63="",M63=0),"",SUM(売上集計!D64:M64)/SUM(売上集計!D63:M63))</f>
        <v>1.4969502352941177</v>
      </c>
      <c r="N64" s="59">
        <f ca="1">IF(OR(N63="",N63=0),"",SUM(売上集計!D64:N64)/SUM(売上集計!D63:N63))</f>
        <v>1.4374057368421052</v>
      </c>
      <c r="O64" s="59">
        <f ca="1">IF(OR(O63="",O63=0),"",SUM(売上集計!E64:O64)/SUM(売上集計!E63:O63))</f>
        <v>1.36602125</v>
      </c>
      <c r="P64" s="60"/>
    </row>
    <row r="65" spans="1:17" ht="14.1" customHeight="1">
      <c r="B65" s="188" t="s">
        <v>23</v>
      </c>
      <c r="C65" s="30" t="s">
        <v>45</v>
      </c>
      <c r="D65" s="55">
        <f ca="1">IF(売上集計!D65=0,"",+売上集計!D67/売上集計!D65)</f>
        <v>1.7433580081936948</v>
      </c>
      <c r="E65" s="55">
        <f ca="1">IF(売上集計!E65=0,"",+売上集計!E67/売上集計!E65)</f>
        <v>0.79267922235722965</v>
      </c>
      <c r="F65" s="55">
        <f ca="1">IF(売上集計!F65=0,"",+売上集計!F67/売上集計!F65)</f>
        <v>1.0303325380982522</v>
      </c>
      <c r="G65" s="55">
        <f ca="1">IF(売上集計!G65=0,"",+売上集計!G67/売上集計!G65)</f>
        <v>1.2021255699029227</v>
      </c>
      <c r="H65" s="55">
        <f ca="1">IF(売上集計!H65=0,"",+売上集計!H67/売上集計!H65)</f>
        <v>0.92839431202874345</v>
      </c>
      <c r="I65" s="55">
        <f ca="1">IF(売上集計!I65=0,"",+売上集計!I67/売上集計!I65)</f>
        <v>1.0337195805709114</v>
      </c>
      <c r="J65" s="55">
        <f ca="1">IF(売上集計!J65=0,"",+売上集計!J67/売上集計!J65)</f>
        <v>3.6822742474916388</v>
      </c>
      <c r="K65" s="55">
        <f ca="1">IF(売上集計!K65=0,"",+売上集計!K67/売上集計!K65)</f>
        <v>4.4696162528216705</v>
      </c>
      <c r="L65" s="55">
        <f ca="1">IF(売上集計!L65=0,"",+売上集計!L67/売上集計!L65)</f>
        <v>2.9811214953271028</v>
      </c>
      <c r="M65" s="55">
        <f ca="1">IF(売上集計!M65=0,"",+売上集計!M67/売上集計!M65)</f>
        <v>2.3156057778699286</v>
      </c>
      <c r="N65" s="55">
        <f ca="1">IF(売上集計!N65=0,"",+売上集計!N67/売上集計!N65)</f>
        <v>2.6109660574412533E-3</v>
      </c>
      <c r="O65" s="55">
        <f ca="1">IF(売上集計!O65=0,"",+売上集計!O67/売上集計!O65)</f>
        <v>0.65811122079631457</v>
      </c>
      <c r="P65" s="56">
        <f ca="1">IF(売上集計!P65=0,"",+売上集計!P67/売上集計!P65)</f>
        <v>1.1764780422529499</v>
      </c>
    </row>
    <row r="66" spans="1:17" ht="14.1" customHeight="1">
      <c r="B66" s="189"/>
      <c r="C66" s="32" t="s">
        <v>46</v>
      </c>
      <c r="D66" s="57">
        <f ca="1">IF(売上集計!D66=0,"",売上集計!D67/売上集計!D66)</f>
        <v>0.66100000000000003</v>
      </c>
      <c r="E66" s="57">
        <f ca="1">IF(売上集計!E66=0,"",売上集計!E67/売上集計!E66)</f>
        <v>0.34793333333333332</v>
      </c>
      <c r="F66" s="57">
        <f ca="1">IF(売上集計!F66=0,"",売上集計!F67/売上集計!F66)</f>
        <v>0.70540000000000003</v>
      </c>
      <c r="G66" s="57">
        <f ca="1">IF(売上集計!G66=0,"",売上集計!G67/売上集計!G66)</f>
        <v>0.38759333333333335</v>
      </c>
      <c r="H66" s="57">
        <f ca="1">IF(売上集計!H66=0,"",売上集計!H67/売上集計!H66)</f>
        <v>0.61153333333333337</v>
      </c>
      <c r="I66" s="57">
        <f ca="1">IF(売上集計!I66=0,"",売上集計!I67/売上集計!I66)</f>
        <v>0.7006</v>
      </c>
      <c r="J66" s="57">
        <f ca="1">IF(売上集計!J66=0,"",売上集計!J67/売上集計!J66)</f>
        <v>0.4037</v>
      </c>
      <c r="K66" s="57">
        <f ca="1">IF(売上集計!K66=0,"",売上集計!K67/売上集計!K66)</f>
        <v>0.33000666666666667</v>
      </c>
      <c r="L66" s="57">
        <f ca="1">IF(売上集計!L66=0,"",売上集計!L67/売上集計!L66)</f>
        <v>1.5949</v>
      </c>
      <c r="M66" s="57">
        <f ca="1">IF(売上集計!M66=0,"",売上集計!M67/売上集計!M66)</f>
        <v>1.1168166666666666</v>
      </c>
      <c r="N66" s="57">
        <f ca="1">IF(売上集計!N66=0,"",売上集計!N67/売上集計!N66)</f>
        <v>3.6666666666666666E-3</v>
      </c>
      <c r="O66" s="57">
        <f ca="1">IF(売上集計!O66=0,"",売上集計!O67/売上集計!O66)</f>
        <v>0.1</v>
      </c>
      <c r="P66" s="58">
        <f ca="1">IF(売上集計!P66=0,"",+売上集計!P67/売上集計!P66)</f>
        <v>0.58026250000000001</v>
      </c>
    </row>
    <row r="67" spans="1:17" ht="14.1" customHeight="1">
      <c r="B67" s="190"/>
      <c r="C67" s="34" t="s">
        <v>47</v>
      </c>
      <c r="D67" s="59">
        <f ca="1">IF(OR(D66="",D66=0),"",SUM(売上集計!D67:D67)/SUM(売上集計!D66:D66))</f>
        <v>0.66100000000000003</v>
      </c>
      <c r="E67" s="59">
        <f ca="1">IF(OR(E66="",E66=0),"",SUM(売上集計!D67:E67)/SUM(売上集計!D66:E66))</f>
        <v>0.50446666666666662</v>
      </c>
      <c r="F67" s="59">
        <f ca="1">IF(OR(F66="",F66=0),"",SUM(売上集計!D67:F67)/SUM(売上集計!D66:F66))</f>
        <v>0.57144444444444442</v>
      </c>
      <c r="G67" s="59">
        <f ca="1">IF(OR(G66="",G66=0),"",SUM(売上集計!D67:G67)/SUM(売上集計!D66:G66))</f>
        <v>0.52548166666666662</v>
      </c>
      <c r="H67" s="59">
        <f ca="1">IF(OR(H66="",H66=0),"",SUM(売上集計!D67:H67)/SUM(売上集計!D66:H66))</f>
        <v>0.54269199999999995</v>
      </c>
      <c r="I67" s="59">
        <f ca="1">IF(OR(I66="",I66=0),"",SUM(売上集計!D67:I67)/SUM(売上集計!D66:I66))</f>
        <v>0.56901000000000002</v>
      </c>
      <c r="J67" s="59">
        <f ca="1">IF(OR(J66="",J66=0),"",SUM(売上集計!D67:J67)/SUM(売上集計!D66:J66))</f>
        <v>0.54539428571428572</v>
      </c>
      <c r="K67" s="59">
        <f ca="1">IF(OR(K66="",K66=0),"",SUM(売上集計!D67:K67)/SUM(売上集計!D66:K66))</f>
        <v>0.51847083333333333</v>
      </c>
      <c r="L67" s="59">
        <f ca="1">IF(OR(L66="",L66=0),"",SUM(売上集計!D67:L67)/SUM(売上集計!D66:L66))</f>
        <v>0.63807407407407413</v>
      </c>
      <c r="M67" s="59">
        <f ca="1">IF(OR(M66="",M66=0),"",SUM(売上集計!D67:M67)/SUM(売上集計!D66:M66))</f>
        <v>0.68594833333333338</v>
      </c>
      <c r="N67" s="59">
        <f ca="1">IF(OR(N66="",N66=0),"",SUM(売上集計!D67:N67)/SUM(売上集計!D66:N66))</f>
        <v>0.62392272727272724</v>
      </c>
      <c r="O67" s="59">
        <f ca="1">IF(OR(O66="",O66=0),"",SUM(売上集計!E67:O67)/SUM(売上集計!E66:O66))</f>
        <v>0.57292272727272731</v>
      </c>
      <c r="P67" s="60"/>
    </row>
    <row r="68" spans="1:17" ht="14.1" customHeight="1">
      <c r="B68" s="197" t="s">
        <v>24</v>
      </c>
      <c r="C68" s="30" t="s">
        <v>45</v>
      </c>
      <c r="D68" s="55">
        <f ca="1">IF(売上集計!D68=0,"",+売上集計!D70/売上集計!D68)</f>
        <v>1.0172253704351975</v>
      </c>
      <c r="E68" s="55">
        <f ca="1">IF(売上集計!E68=0,"",+売上集計!E70/売上集計!E68)</f>
        <v>1.2192381176654634</v>
      </c>
      <c r="F68" s="55">
        <f ca="1">IF(売上集計!F68=0,"",+売上集計!F70/売上集計!F68)</f>
        <v>1.0688121244484337</v>
      </c>
      <c r="G68" s="55">
        <f ca="1">IF(売上集計!G68=0,"",+売上集計!G70/売上集計!G68)</f>
        <v>1.020933283051042</v>
      </c>
      <c r="H68" s="55">
        <f ca="1">IF(売上集計!H68=0,"",+売上集計!H70/売上集計!H68)</f>
        <v>1.4917222899241123</v>
      </c>
      <c r="I68" s="55">
        <f ca="1">IF(売上集計!I68=0,"",+売上集計!I70/売上集計!I68)</f>
        <v>1.0686184774751619</v>
      </c>
      <c r="J68" s="55">
        <f ca="1">IF(売上集計!J68=0,"",+売上集計!J70/売上集計!J68)</f>
        <v>1.070423422864347</v>
      </c>
      <c r="K68" s="55">
        <f ca="1">IF(売上集計!K68=0,"",+売上集計!K70/売上集計!K68)</f>
        <v>1.2391601929982332</v>
      </c>
      <c r="L68" s="55">
        <f ca="1">IF(売上集計!L68=0,"",+売上集計!L70/売上集計!L68)</f>
        <v>0.70980386948412566</v>
      </c>
      <c r="M68" s="55">
        <f ca="1">IF(売上集計!M68=0,"",+売上集計!M70/売上集計!M68)</f>
        <v>1.3761851093389659</v>
      </c>
      <c r="N68" s="55">
        <f ca="1">IF(売上集計!N68=0,"",+売上集計!N70/売上集計!N68)</f>
        <v>0.95585392151395165</v>
      </c>
      <c r="O68" s="55">
        <f ca="1">IF(売上集計!O68=0,"",+売上集計!O70/売上集計!O68)</f>
        <v>0.70492437354202719</v>
      </c>
      <c r="P68" s="56">
        <f ca="1">IF(売上集計!P68=0,"",+売上集計!P70/売上集計!P68)</f>
        <v>1.0431103951414031</v>
      </c>
    </row>
    <row r="69" spans="1:17" ht="14.1" customHeight="1">
      <c r="B69" s="198"/>
      <c r="C69" s="32" t="s">
        <v>46</v>
      </c>
      <c r="D69" s="72">
        <f ca="1">IF(売上集計!D69=0,"",売上集計!D70/売上集計!D69)</f>
        <v>1.4787360000000001</v>
      </c>
      <c r="E69" s="72">
        <f ca="1">IF(売上集計!E69=0,"",売上集計!E70/売上集計!E69)</f>
        <v>0.98200100000000001</v>
      </c>
      <c r="F69" s="72">
        <f ca="1">IF(売上集計!F69=0,"",売上集計!F70/売上集計!F69)</f>
        <v>0.80275600000000003</v>
      </c>
      <c r="G69" s="72">
        <f ca="1">IF(売上集計!G69=0,"",売上集計!G70/売上集計!G69)</f>
        <v>0.90568290909090909</v>
      </c>
      <c r="H69" s="72">
        <f ca="1">IF(売上集計!H69=0,"",売上集計!H70/売上集計!H69)</f>
        <v>0.78342000000000001</v>
      </c>
      <c r="I69" s="72">
        <f ca="1">IF(売上集計!I69=0,"",売上集計!I70/売上集計!I69)</f>
        <v>1.9113357894736842</v>
      </c>
      <c r="J69" s="72">
        <f ca="1">IF(売上集計!J69=0,"",売上集計!J70/売上集計!J69)</f>
        <v>0.88659339999999998</v>
      </c>
      <c r="K69" s="72">
        <f ca="1">IF(売上集計!K69=0,"",売上集計!K70/売上集計!K69)</f>
        <v>1.1303952727272728</v>
      </c>
      <c r="L69" s="72">
        <f ca="1">IF(売上集計!L69=0,"",売上集計!L70/売上集計!L69)</f>
        <v>0.74819999999999998</v>
      </c>
      <c r="M69" s="72">
        <f ca="1">IF(売上集計!M69=0,"",売上集計!M70/売上集計!M69)</f>
        <v>0.83813746666666666</v>
      </c>
      <c r="N69" s="72">
        <f ca="1">IF(売上集計!N69=0,"",売上集計!N70/売上集計!N69)</f>
        <v>0.65815360000000001</v>
      </c>
      <c r="O69" s="72">
        <f ca="1">IF(売上集計!O69=0,"",売上集計!O70/売上集計!O69)</f>
        <v>0.8516127272727273</v>
      </c>
      <c r="P69" s="73">
        <f ca="1">IF(売上集計!P69=0,"",+売上集計!P70/売上集計!P69)</f>
        <v>0.94793014326647562</v>
      </c>
    </row>
    <row r="70" spans="1:17" ht="14.1" customHeight="1" thickBot="1">
      <c r="B70" s="199"/>
      <c r="C70" s="61" t="s">
        <v>47</v>
      </c>
      <c r="D70" s="62">
        <f ca="1">IF(OR(D69="",D69=0),"",SUM(売上集計!D70:D70)/SUM(売上集計!D69:D69))</f>
        <v>1.4787360000000001</v>
      </c>
      <c r="E70" s="62">
        <f ca="1">IF(OR(E69="",E69=0),"",SUM(売上集計!D70:E70)/SUM(売上集計!D69:E69))</f>
        <v>1.1948874285714286</v>
      </c>
      <c r="F70" s="62">
        <f ca="1">IF(OR(F69="",F69=0),"",SUM(売上集計!D70:F70)/SUM(売上集計!D69:F69))</f>
        <v>1.0314993333333333</v>
      </c>
      <c r="G70" s="62">
        <f ca="1">IF(OR(G69="",G69=0),"",SUM(売上集計!D70:G70)/SUM(売上集計!D69:G69))</f>
        <v>1.0020529361702128</v>
      </c>
      <c r="H70" s="62">
        <f ca="1">IF(OR(H69="",H69=0),"",SUM(売上集計!D70:H70)/SUM(売上集計!D69:H69))</f>
        <v>0.96058806896551729</v>
      </c>
      <c r="I70" s="62">
        <f ca="1">IF(OR(I69="",I69=0),"",SUM(売上集計!D70:I70)/SUM(売上集計!D69:I69))</f>
        <v>1.0707356707317073</v>
      </c>
      <c r="J70" s="62">
        <f ca="1">IF(OR(J69="",J69=0),"",SUM(売上集計!D70:J70)/SUM(売上集計!D69:J69))</f>
        <v>1.0463782275132276</v>
      </c>
      <c r="K70" s="62">
        <f ca="1">IF(OR(K69="",K69=0),"",SUM(売上集計!D70:K70)/SUM(売上集計!D69:K69))</f>
        <v>1.0570501385681292</v>
      </c>
      <c r="L70" s="62">
        <f ca="1">IF(OR(L69="",L69=0),"",SUM(売上集計!D70:L70)/SUM(売上集計!D69:L69))</f>
        <v>1.0194618864097362</v>
      </c>
      <c r="M70" s="62">
        <f ca="1">IF(OR(M69="",M69=0),"",SUM(売上集計!D70:M70)/SUM(売上集計!D69:M69))</f>
        <v>0.99551940140845074</v>
      </c>
      <c r="N70" s="62">
        <f ca="1">IF(OR(N69="",N69=0),"",SUM(売上集計!D70:N70)/SUM(売上集計!D69:N69))</f>
        <v>0.95616880248833591</v>
      </c>
      <c r="O70" s="62">
        <f ca="1">IF(OR(O69="",O69=0),"",SUM(売上集計!E70:O70)/SUM(売上集計!E69:O69))</f>
        <v>0.91135087289433381</v>
      </c>
      <c r="P70" s="63"/>
    </row>
    <row r="71" spans="1:17" ht="14.1" customHeight="1">
      <c r="B71" s="27" t="s">
        <v>38</v>
      </c>
      <c r="C71" s="28" t="s">
        <v>1</v>
      </c>
      <c r="D71" s="28" t="s">
        <v>2</v>
      </c>
      <c r="E71" s="28" t="s">
        <v>3</v>
      </c>
      <c r="F71" s="28" t="s">
        <v>4</v>
      </c>
      <c r="G71" s="28" t="s">
        <v>5</v>
      </c>
      <c r="H71" s="28" t="s">
        <v>6</v>
      </c>
      <c r="I71" s="28" t="s">
        <v>7</v>
      </c>
      <c r="J71" s="28" t="s">
        <v>8</v>
      </c>
      <c r="K71" s="28" t="s">
        <v>9</v>
      </c>
      <c r="L71" s="28" t="s">
        <v>10</v>
      </c>
      <c r="M71" s="28" t="s">
        <v>11</v>
      </c>
      <c r="N71" s="28" t="s">
        <v>12</v>
      </c>
      <c r="O71" s="28" t="s">
        <v>13</v>
      </c>
      <c r="P71" s="54" t="s">
        <v>44</v>
      </c>
    </row>
    <row r="72" spans="1:17" ht="14.1" customHeight="1">
      <c r="B72" s="188" t="s">
        <v>39</v>
      </c>
      <c r="C72" s="30" t="s">
        <v>45</v>
      </c>
      <c r="D72" s="55">
        <f ca="1">IF(売上集計!D72=0,"",+売上集計!D74/売上集計!D72)</f>
        <v>1.393603744149766</v>
      </c>
      <c r="E72" s="55">
        <f ca="1">IF(売上集計!E72=0,"",+売上集計!E74/売上集計!E72)</f>
        <v>1.2734654862829526</v>
      </c>
      <c r="F72" s="55">
        <f ca="1">IF(売上集計!F72=0,"",+売上集計!F74/売上集計!F72)</f>
        <v>0.76550713076094101</v>
      </c>
      <c r="G72" s="55">
        <f ca="1">IF(売上集計!G72=0,"",+売上集計!G74/売上集計!G72)</f>
        <v>2.0169912410077355</v>
      </c>
      <c r="H72" s="55">
        <f ca="1">IF(売上集計!H72=0,"",+売上集計!H74/売上集計!H72)</f>
        <v>0.62814863531732978</v>
      </c>
      <c r="I72" s="55">
        <f ca="1">IF(売上集計!I72=0,"",+売上集計!I74/売上集計!I72)</f>
        <v>0.7158627560800741</v>
      </c>
      <c r="J72" s="55">
        <f ca="1">IF(売上集計!J72=0,"",+売上集計!J74/売上集計!J72)</f>
        <v>1.088463210659574</v>
      </c>
      <c r="K72" s="55">
        <f ca="1">IF(売上集計!K72=0,"",+売上集計!K74/売上集計!K72)</f>
        <v>0.69117361259500831</v>
      </c>
      <c r="L72" s="55">
        <f ca="1">IF(売上集計!L72=0,"",+売上集計!L74/売上集計!L72)</f>
        <v>0.57834967613711197</v>
      </c>
      <c r="M72" s="55">
        <f ca="1">IF(売上集計!M72=0,"",+売上集計!M74/売上集計!M72)</f>
        <v>1.2472251646479069</v>
      </c>
      <c r="N72" s="55">
        <f ca="1">IF(売上集計!N72=0,"",+売上集計!N74/売上集計!N72)</f>
        <v>0.61452954620658873</v>
      </c>
      <c r="O72" s="55">
        <f ca="1">IF(売上集計!O72=0,"",+売上集計!O74/売上集計!O72)</f>
        <v>0.58902092555711816</v>
      </c>
      <c r="P72" s="56">
        <f ca="1">IF(売上集計!P72=0,"",+売上集計!P74/売上集計!P72)</f>
        <v>0.92771051237868185</v>
      </c>
    </row>
    <row r="73" spans="1:17" ht="14.1" customHeight="1">
      <c r="B73" s="189"/>
      <c r="C73" s="32" t="s">
        <v>46</v>
      </c>
      <c r="D73" s="57">
        <f ca="1">IF(売上集計!D73=0,"",+売上集計!D74/売上集計!D73)</f>
        <v>1.4069475</v>
      </c>
      <c r="E73" s="57">
        <f ca="1">IF(売上集計!E73=0,"",+売上集計!E74/売上集計!E73)</f>
        <v>1.2959363636363637</v>
      </c>
      <c r="F73" s="57">
        <f ca="1">IF(売上集計!F73=0,"",+売上集計!F74/売上集計!F73)</f>
        <v>0.72928333333333328</v>
      </c>
      <c r="G73" s="57">
        <f ca="1">IF(売上集計!G73=0,"",+売上集計!G74/売上集計!G73)</f>
        <v>1.9145857142857143</v>
      </c>
      <c r="H73" s="57">
        <f ca="1">IF(売上集計!H73=0,"",+売上集計!H74/売上集計!H73)</f>
        <v>0.60779090909090905</v>
      </c>
      <c r="I73" s="57">
        <f ca="1">IF(売上集計!I73=0,"",+売上集計!I74/売上集計!I73)</f>
        <v>0.7431442857142857</v>
      </c>
      <c r="J73" s="57">
        <f ca="1">IF(売上集計!J73=0,"",+売上集計!J74/売上集計!J73)</f>
        <v>1.0640000000000001</v>
      </c>
      <c r="K73" s="57">
        <f ca="1">IF(売上集計!K73=0,"",+売上集計!K74/売上集計!K73)</f>
        <v>0.6498609090909091</v>
      </c>
      <c r="L73" s="57">
        <f ca="1">IF(売上集計!L73=0,"",+売上集計!L74/売上集計!L73)</f>
        <v>0.56830000000000003</v>
      </c>
      <c r="M73" s="57">
        <f ca="1">IF(売上集計!M73=0,"",+売上集計!M74/売上集計!M73)</f>
        <v>1.2498923076923076</v>
      </c>
      <c r="N73" s="57">
        <f ca="1">IF(売上集計!N73=0,"",+売上集計!N74/売上集計!N73)</f>
        <v>0.37580000000000002</v>
      </c>
      <c r="O73" s="57">
        <f ca="1">IF(売上集計!O73=0,"",+売上集計!O74/売上集計!O73)</f>
        <v>0.56731818181818183</v>
      </c>
      <c r="P73" s="58">
        <f ca="1">IF(売上集計!P73=0,"",+売上集計!P74/売上集計!P73)</f>
        <v>0.86833571428571432</v>
      </c>
    </row>
    <row r="74" spans="1:17" ht="14.1" customHeight="1" thickBot="1">
      <c r="B74" s="206"/>
      <c r="C74" s="40" t="s">
        <v>47</v>
      </c>
      <c r="D74" s="65">
        <f ca="1">IF(OR(D73="",D73=0),"",売上集計!D74/売上集計!D73)</f>
        <v>1.4069475</v>
      </c>
      <c r="E74" s="65">
        <f ca="1">IF(OR(E73="",E73=0),"",SUM(売上集計!D74:E74)/SUM(売上集計!D73:E73))</f>
        <v>1.3538552173913043</v>
      </c>
      <c r="F74" s="65">
        <f ca="1">IF(OR(F73="",F73=0),"",SUM(売上集計!D74:F74)/SUM(売上集計!D73:F73))</f>
        <v>1.1073136842105262</v>
      </c>
      <c r="G74" s="65">
        <f ca="1">IF(OR(G73="",G73=0),"",SUM(売上集計!D74:G74)/SUM(売上集計!D73:G73))</f>
        <v>1.2328893333333333</v>
      </c>
      <c r="H74" s="65">
        <f ca="1">IF(OR(H73="",H73=0),"",SUM(売上集計!D74:H74)/SUM(売上集計!D73:H73))</f>
        <v>1.1101021428571429</v>
      </c>
      <c r="I74" s="65">
        <f ca="1">IF(OR(I73="",I73=0),"",SUM(売上集計!D74:I74)/SUM(売上集計!D73:I73))</f>
        <v>1.0693290476190476</v>
      </c>
      <c r="J74" s="65">
        <f ca="1">IF(OR(J73="",J73=0),"",SUM(売上集計!D74:J74)/SUM(売上集計!D73:J73))</f>
        <v>1.0687285915492957</v>
      </c>
      <c r="K74" s="65">
        <f ca="1">IF(OR(K73="",K73=0),"",SUM(売上集計!D74:K74)/SUM(売上集計!D73:K73))</f>
        <v>1.0125390243902439</v>
      </c>
      <c r="L74" s="65">
        <f ca="1">IF(OR(L73="",L73=0),"",SUM(売上集計!D74:L74)/SUM(売上集計!D73:L73))</f>
        <v>0.93625555555555551</v>
      </c>
      <c r="M74" s="65">
        <f ca="1">IF(OR(M73="",M73=0),"",SUM(売上集計!D74:M74)/SUM(売上集計!D73:M73))</f>
        <v>0.97265982142857144</v>
      </c>
      <c r="N74" s="65">
        <f ca="1">IF(OR(N73="",N73=0),"",SUM(売上集計!D74:N74)/SUM(売上集計!D73:N73))</f>
        <v>0.89400387596899222</v>
      </c>
      <c r="O74" s="65">
        <f ca="1">IF(OR(O73="",O73=0),"",SUM(売上集計!D74:O74)/SUM(売上集計!D73:O73))</f>
        <v>0.86833571428571432</v>
      </c>
      <c r="P74" s="66"/>
    </row>
    <row r="75" spans="1:17" ht="14.1" customHeight="1" thickBo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1:17" ht="14.1" customHeight="1">
      <c r="B76" s="43" t="s">
        <v>40</v>
      </c>
      <c r="C76" s="44" t="s">
        <v>1</v>
      </c>
      <c r="D76" s="44" t="s">
        <v>2</v>
      </c>
      <c r="E76" s="44" t="s">
        <v>3</v>
      </c>
      <c r="F76" s="44" t="s">
        <v>4</v>
      </c>
      <c r="G76" s="44" t="s">
        <v>5</v>
      </c>
      <c r="H76" s="44" t="s">
        <v>6</v>
      </c>
      <c r="I76" s="44" t="s">
        <v>7</v>
      </c>
      <c r="J76" s="44" t="s">
        <v>8</v>
      </c>
      <c r="K76" s="44" t="s">
        <v>9</v>
      </c>
      <c r="L76" s="44" t="s">
        <v>10</v>
      </c>
      <c r="M76" s="44" t="s">
        <v>11</v>
      </c>
      <c r="N76" s="44" t="s">
        <v>12</v>
      </c>
      <c r="O76" s="44" t="s">
        <v>13</v>
      </c>
      <c r="P76" s="54" t="s">
        <v>44</v>
      </c>
      <c r="Q76" s="42"/>
    </row>
    <row r="77" spans="1:17" ht="14.1" customHeight="1">
      <c r="B77" s="210" t="s">
        <v>41</v>
      </c>
      <c r="C77" s="30" t="s">
        <v>45</v>
      </c>
      <c r="D77" s="55">
        <f ca="1">+売上集計!D79/売上集計!D77</f>
        <v>1.1182700570549764</v>
      </c>
      <c r="E77" s="55">
        <f ca="1">+売上集計!E79/売上集計!E77</f>
        <v>1.090287574503225</v>
      </c>
      <c r="F77" s="55">
        <f ca="1">+売上集計!F79/売上集計!F77</f>
        <v>0.94836711291623188</v>
      </c>
      <c r="G77" s="55">
        <f ca="1">+売上集計!G79/売上集計!G77</f>
        <v>1.0347448517065558</v>
      </c>
      <c r="H77" s="55">
        <f ca="1">+売上集計!H79/売上集計!H77</f>
        <v>1.177682515107848</v>
      </c>
      <c r="I77" s="55">
        <f ca="1">+売上集計!I79/売上集計!I77</f>
        <v>0.95871378713863231</v>
      </c>
      <c r="J77" s="55">
        <f ca="1">+売上集計!J79/売上集計!J77</f>
        <v>0.77663042522231795</v>
      </c>
      <c r="K77" s="55">
        <f ca="1">+売上集計!K79/売上集計!K77</f>
        <v>1.1675873366879093</v>
      </c>
      <c r="L77" s="55">
        <f ca="1">+売上集計!L79/売上集計!L77</f>
        <v>0.96166901751003975</v>
      </c>
      <c r="M77" s="55">
        <f ca="1">+売上集計!M79/売上集計!M77</f>
        <v>1.1185101266687287</v>
      </c>
      <c r="N77" s="55">
        <f ca="1">+売上集計!N79/売上集計!N77</f>
        <v>0.86431380458796125</v>
      </c>
      <c r="O77" s="55">
        <f ca="1">+売上集計!O79/売上集計!O77</f>
        <v>1.2298381971108669</v>
      </c>
      <c r="P77" s="56">
        <f ca="1">IF(売上集計!P77=0,"",+売上集計!P79/売上集計!P77)</f>
        <v>1.0281766995440669</v>
      </c>
      <c r="Q77" s="42"/>
    </row>
    <row r="78" spans="1:17" ht="14.1" customHeight="1">
      <c r="B78" s="211"/>
      <c r="C78" s="32" t="s">
        <v>46</v>
      </c>
      <c r="D78" s="57">
        <f ca="1">+売上集計!D79/売上集計!D78</f>
        <v>1.0256730936819172</v>
      </c>
      <c r="E78" s="57">
        <f ca="1">+売上集計!E79/売上集計!E78</f>
        <v>0.90154738323016315</v>
      </c>
      <c r="F78" s="57">
        <f ca="1">+売上集計!F79/売上集計!F78</f>
        <v>0.77327562500000002</v>
      </c>
      <c r="G78" s="57">
        <f ca="1">+売上集計!G79/売上集計!G78</f>
        <v>0.73989918934568621</v>
      </c>
      <c r="H78" s="57">
        <f ca="1">+売上集計!H79/売上集計!H78</f>
        <v>0.84544547524188962</v>
      </c>
      <c r="I78" s="57">
        <f ca="1">+売上集計!I79/売上集計!I78</f>
        <v>1.1360949279899812</v>
      </c>
      <c r="J78" s="57">
        <f ca="1">+売上集計!J79/売上集計!J78</f>
        <v>0.65937517482517483</v>
      </c>
      <c r="K78" s="57">
        <f ca="1">+売上集計!K79/売上集計!K78</f>
        <v>0.77244181240063592</v>
      </c>
      <c r="L78" s="57">
        <f ca="1">+売上集計!L79/売上集計!L78</f>
        <v>0.71089876660341556</v>
      </c>
      <c r="M78" s="57">
        <f ca="1">+売上集計!M79/売上集計!M78</f>
        <v>0.91203481884057969</v>
      </c>
      <c r="N78" s="57">
        <f ca="1">+売上集計!N79/売上集計!N78</f>
        <v>0.5505638473642801</v>
      </c>
      <c r="O78" s="57">
        <f ca="1">+売上集計!O79/売上集計!O78</f>
        <v>0.90225423896876544</v>
      </c>
      <c r="P78" s="73">
        <f ca="1">IF(売上集計!P78=0,"",+売上集計!P79/売上集計!P78)</f>
        <v>0.81569522298111696</v>
      </c>
      <c r="Q78" s="74"/>
    </row>
    <row r="79" spans="1:17" ht="14.1" customHeight="1" thickBot="1">
      <c r="B79" s="212"/>
      <c r="C79" s="61" t="s">
        <v>47</v>
      </c>
      <c r="D79" s="62">
        <f ca="1">IF(D77=0,"",SUM(売上集計!D79:D79)/SUM(売上集計!D78:D78))</f>
        <v>1.0256730936819172</v>
      </c>
      <c r="E79" s="62">
        <f ca="1">IF(E77=0,"",SUM(売上集計!D79:E79)/SUM(売上集計!D78:E78))</f>
        <v>0.96462371990035978</v>
      </c>
      <c r="F79" s="62">
        <f ca="1">IF(F77=0,"",SUM(売上集計!D79:F79)/SUM(売上集計!D78:F78))</f>
        <v>0.87975039273063294</v>
      </c>
      <c r="G79" s="62">
        <f ca="1">IF(G77=0,"",SUM(売上集計!D79:G79)/SUM(売上集計!D78:G78))</f>
        <v>0.85036802919708032</v>
      </c>
      <c r="H79" s="62">
        <f ca="1">IF(H77=0,"",SUM(売上集計!D79:H79)/SUM(売上集計!D78:H78))</f>
        <v>0.84950114262804455</v>
      </c>
      <c r="I79" s="62">
        <f ca="1">IF(I77=0,"",SUM(売上集計!D79:I79)/SUM(売上集計!D78:I78))</f>
        <v>0.88904583549334715</v>
      </c>
      <c r="J79" s="62">
        <f ca="1">IF(J77=0,"",SUM(売上集計!D79:J79)/SUM(売上集計!D78:J78))</f>
        <v>0.85517719505008838</v>
      </c>
      <c r="K79" s="62">
        <f ca="1">IF(K77=0,"",SUM(売上集計!D79:K79)/SUM(売上集計!D78:K78))</f>
        <v>0.84508072818987257</v>
      </c>
      <c r="L79" s="62">
        <f ca="1">IF(L77=0,"",SUM(売上集計!D79:L79)/SUM(売上集計!D78:L78))</f>
        <v>0.82898286380968644</v>
      </c>
      <c r="M79" s="62">
        <f ca="1">IF(M77=0,"",SUM(売上集計!D79:M79)/SUM(売上集計!D78:M78))</f>
        <v>0.84025743937828934</v>
      </c>
      <c r="N79" s="62">
        <f ca="1">IF(N77=0,"",SUM(売上集計!D79:N79)/SUM(売上集計!D78:N78))</f>
        <v>0.80806222620556989</v>
      </c>
      <c r="O79" s="62">
        <f ca="1">IF(O77=0,"",SUM(売上集計!E79:O79)/SUM(売上集計!E78:O78))</f>
        <v>0.79897277262080335</v>
      </c>
      <c r="P79" s="63"/>
      <c r="Q79" s="42"/>
    </row>
    <row r="80" spans="1:17" ht="14.1" customHeight="1">
      <c r="B80" s="43" t="s">
        <v>40</v>
      </c>
      <c r="C80" s="44" t="s">
        <v>1</v>
      </c>
      <c r="D80" s="44" t="s">
        <v>2</v>
      </c>
      <c r="E80" s="44" t="s">
        <v>3</v>
      </c>
      <c r="F80" s="44" t="s">
        <v>4</v>
      </c>
      <c r="G80" s="44" t="s">
        <v>5</v>
      </c>
      <c r="H80" s="44" t="s">
        <v>6</v>
      </c>
      <c r="I80" s="44" t="s">
        <v>7</v>
      </c>
      <c r="J80" s="44" t="s">
        <v>8</v>
      </c>
      <c r="K80" s="44" t="s">
        <v>9</v>
      </c>
      <c r="L80" s="44" t="s">
        <v>10</v>
      </c>
      <c r="M80" s="44" t="s">
        <v>11</v>
      </c>
      <c r="N80" s="44" t="s">
        <v>12</v>
      </c>
      <c r="O80" s="44" t="s">
        <v>13</v>
      </c>
      <c r="P80" s="54" t="s">
        <v>44</v>
      </c>
      <c r="Q80" s="42"/>
    </row>
    <row r="81" spans="2:17" ht="14.1" customHeight="1">
      <c r="B81" s="207" t="s">
        <v>42</v>
      </c>
      <c r="C81" s="30" t="s">
        <v>45</v>
      </c>
      <c r="D81" s="55">
        <f ca="1">+売上集計!D83/売上集計!D81</f>
        <v>1.1543047495307102</v>
      </c>
      <c r="E81" s="55">
        <f ca="1">+売上集計!E83/売上集計!E81</f>
        <v>0.99554729951866217</v>
      </c>
      <c r="F81" s="55">
        <f ca="1">+売上集計!F83/売上集計!F81</f>
        <v>0.9229625603108651</v>
      </c>
      <c r="G81" s="55">
        <f ca="1">+売上集計!G83/売上集計!G81</f>
        <v>0.94874346384460018</v>
      </c>
      <c r="H81" s="55">
        <f ca="1">+売上集計!H83/売上集計!H81</f>
        <v>1.1404789017516577</v>
      </c>
      <c r="I81" s="55">
        <f ca="1">+売上集計!I83/売上集計!I81</f>
        <v>0.90867476380519785</v>
      </c>
      <c r="J81" s="55">
        <f ca="1">+売上集計!J83/売上集計!J81</f>
        <v>0.65566433798104196</v>
      </c>
      <c r="K81" s="55">
        <f ca="1">+売上集計!K83/売上集計!K81</f>
        <v>1.1883624383273035</v>
      </c>
      <c r="L81" s="55">
        <f ca="1">+売上集計!L83/売上集計!L81</f>
        <v>1.2559819167963884</v>
      </c>
      <c r="M81" s="55">
        <f ca="1">+売上集計!M83/売上集計!M81</f>
        <v>1.0376739922302813</v>
      </c>
      <c r="N81" s="55">
        <f ca="1">+売上集計!N83/売上集計!N81</f>
        <v>0.84298458828630474</v>
      </c>
      <c r="O81" s="55">
        <f ca="1">+売上集計!O83/売上集計!O81</f>
        <v>1.4675419494439894</v>
      </c>
      <c r="P81" s="56">
        <f ca="1">IF(売上集計!P81=0,"",+売上集計!P83/売上集計!P81)</f>
        <v>1.0107173272299632</v>
      </c>
      <c r="Q81" s="42"/>
    </row>
    <row r="82" spans="2:17" ht="14.1" customHeight="1">
      <c r="B82" s="208"/>
      <c r="C82" s="32" t="s">
        <v>46</v>
      </c>
      <c r="D82" s="57">
        <f ca="1">+売上集計!D83/売上集計!D82</f>
        <v>1.0323532480314961</v>
      </c>
      <c r="E82" s="57">
        <f ca="1">+売上集計!E83/売上集計!E82</f>
        <v>0.81564770384254925</v>
      </c>
      <c r="F82" s="57">
        <f ca="1">+売上集計!F83/売上集計!F82</f>
        <v>0.87605450867052026</v>
      </c>
      <c r="G82" s="57">
        <f ca="1">+売上集計!G83/売上集計!G82</f>
        <v>0.75339474912485416</v>
      </c>
      <c r="H82" s="57">
        <f ca="1">+売上集計!H83/売上集計!H82</f>
        <v>1.088985336273429</v>
      </c>
      <c r="I82" s="57">
        <f ca="1">+売上集計!I83/売上集計!I82</f>
        <v>1.082566248693835</v>
      </c>
      <c r="J82" s="57">
        <f ca="1">+売上集計!J83/売上集計!J82</f>
        <v>0.65049498767460967</v>
      </c>
      <c r="K82" s="57">
        <f ca="1">+売上集計!K83/売上集計!K82</f>
        <v>0.62297929910350447</v>
      </c>
      <c r="L82" s="57">
        <f ca="1">+売上集計!L83/売上集計!L82</f>
        <v>0.71228968609865473</v>
      </c>
      <c r="M82" s="57">
        <f ca="1">+売上集計!M83/売上集計!M82</f>
        <v>0.91815265957446812</v>
      </c>
      <c r="N82" s="57">
        <f ca="1">+売上集計!N83/売上集計!N82</f>
        <v>0.59423577981651377</v>
      </c>
      <c r="O82" s="57">
        <f ca="1">+売上集計!O83/売上集計!O82</f>
        <v>0.94037741644083106</v>
      </c>
      <c r="P82" s="73">
        <f ca="1">IF(売上集計!P82=0,"",+売上集計!P83/売上集計!P82)</f>
        <v>0.83032436820652178</v>
      </c>
      <c r="Q82" s="74"/>
    </row>
    <row r="83" spans="2:17" ht="14.1" customHeight="1" thickBot="1">
      <c r="B83" s="209"/>
      <c r="C83" s="40" t="s">
        <v>47</v>
      </c>
      <c r="D83" s="65">
        <f ca="1">IF(D81=0,"",SUM(売上集計!D83:D83)/SUM(売上集計!D82:D82))</f>
        <v>1.0323532480314961</v>
      </c>
      <c r="E83" s="65">
        <f ca="1">IF(E81=0,"",SUM(売上集計!D83:E83)/SUM(売上集計!D82:E82))</f>
        <v>0.9213475756120979</v>
      </c>
      <c r="F83" s="65">
        <f ca="1">IF(F81=0,"",SUM(売上集計!D83:F83)/SUM(売上集計!D82:F82))</f>
        <v>0.90079761342774722</v>
      </c>
      <c r="G83" s="65">
        <f ca="1">IF(G81=0,"",SUM(売上集計!D83:G83)/SUM(売上集計!D82:G82))</f>
        <v>0.87374745182012847</v>
      </c>
      <c r="H83" s="65">
        <f ca="1">IF(H81=0,"",SUM(売上集計!D83:H83)/SUM(売上集計!D82:H82))</f>
        <v>0.90875207100591715</v>
      </c>
      <c r="I83" s="65">
        <f ca="1">IF(I81=0,"",SUM(売上集計!D83:I83)/SUM(売上集計!D82:I82))</f>
        <v>0.93420970309152129</v>
      </c>
      <c r="J83" s="65">
        <f ca="1">IF(J81=0,"",SUM(売上集計!D83:J83)/SUM(売上集計!D82:J82))</f>
        <v>0.88966308863372467</v>
      </c>
      <c r="K83" s="65">
        <f ca="1">IF(K81=0,"",SUM(売上集計!D83:K83)/SUM(売上集計!D82:K82))</f>
        <v>0.85321610603697928</v>
      </c>
      <c r="L83" s="65">
        <f ca="1">IF(L81=0,"",SUM(売上集計!D83:L83)/SUM(売上集計!D82:L82))</f>
        <v>0.83493774718883285</v>
      </c>
      <c r="M83" s="65">
        <f ca="1">IF(M81=0,"",SUM(売上集計!D83:M83)/SUM(売上集計!D82:M82))</f>
        <v>0.84776523450311581</v>
      </c>
      <c r="N83" s="65">
        <f ca="1">IF(N81=0,"",SUM(売上集計!D83:N83)/SUM(売上集計!D82:N82))</f>
        <v>0.82137492837728643</v>
      </c>
      <c r="O83" s="65">
        <f ca="1">IF(O81=0,"",SUM(売上集計!E83:O83)/SUM(売上集計!E82:O82))</f>
        <v>0.81534616170461183</v>
      </c>
      <c r="P83" s="66"/>
      <c r="Q83" s="42"/>
    </row>
    <row r="84" spans="2:17" ht="12" customHeight="1" thickBot="1"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Q84" s="42"/>
    </row>
    <row r="85" spans="2:17" ht="14.25" thickTop="1">
      <c r="B85" s="203" t="s">
        <v>48</v>
      </c>
      <c r="C85" s="75" t="s">
        <v>45</v>
      </c>
      <c r="D85" s="76"/>
      <c r="Q85" s="42"/>
    </row>
    <row r="86" spans="2:17" ht="13.5">
      <c r="B86" s="204"/>
      <c r="C86" s="32" t="s">
        <v>46</v>
      </c>
      <c r="D86" s="77"/>
      <c r="Q86" s="42"/>
    </row>
    <row r="87" spans="2:17" ht="14.25" customHeight="1" thickBot="1">
      <c r="B87" s="205"/>
      <c r="C87" s="78" t="s">
        <v>47</v>
      </c>
      <c r="D87" s="79"/>
    </row>
    <row r="88" spans="2:17" ht="12.75" thickTop="1"/>
  </sheetData>
  <mergeCells count="24">
    <mergeCell ref="B59:B61"/>
    <mergeCell ref="B85:B87"/>
    <mergeCell ref="B62:B64"/>
    <mergeCell ref="B65:B67"/>
    <mergeCell ref="B68:B70"/>
    <mergeCell ref="B72:B74"/>
    <mergeCell ref="B77:B79"/>
    <mergeCell ref="B81:B83"/>
    <mergeCell ref="B26:B28"/>
    <mergeCell ref="B23:B25"/>
    <mergeCell ref="B4:B6"/>
    <mergeCell ref="B10:B12"/>
    <mergeCell ref="B16:B18"/>
    <mergeCell ref="B19:B21"/>
    <mergeCell ref="B7:B9"/>
    <mergeCell ref="B49:B51"/>
    <mergeCell ref="B55:B57"/>
    <mergeCell ref="B52:B54"/>
    <mergeCell ref="B29:B31"/>
    <mergeCell ref="B42:B44"/>
    <mergeCell ref="B45:B47"/>
    <mergeCell ref="B39:B41"/>
    <mergeCell ref="B32:B34"/>
    <mergeCell ref="B35:B37"/>
  </mergeCells>
  <phoneticPr fontId="3"/>
  <pageMargins left="0.39370078740157483" right="0" top="0.39370078740157483" bottom="0" header="0" footer="0"/>
  <pageSetup paperSize="9" scale="80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Q94"/>
  <sheetViews>
    <sheetView showGridLines="0" showZeros="0" tabSelected="1" workbookViewId="0">
      <selection activeCell="A3" sqref="A3:IV31"/>
    </sheetView>
  </sheetViews>
  <sheetFormatPr defaultRowHeight="14.25"/>
  <cols>
    <col min="1" max="1" width="1.25" style="94" customWidth="1"/>
    <col min="2" max="2" width="4.125" style="94" customWidth="1"/>
    <col min="3" max="3" width="10" style="94" customWidth="1"/>
    <col min="4" max="15" width="10.625" style="94" customWidth="1"/>
    <col min="16" max="16" width="12" style="94" customWidth="1"/>
    <col min="17" max="17" width="1.25" style="94" customWidth="1"/>
    <col min="18" max="20" width="9" style="94"/>
    <col min="21" max="21" width="22" style="94" customWidth="1"/>
    <col min="22" max="16384" width="9" style="94"/>
  </cols>
  <sheetData>
    <row r="1" spans="2:16" ht="15.75" customHeight="1"/>
    <row r="2" spans="2:16" ht="27" customHeight="1">
      <c r="B2" s="127" t="s">
        <v>49</v>
      </c>
    </row>
    <row r="3" spans="2:16" ht="7.5" customHeight="1"/>
    <row r="4" spans="2:16" ht="15" thickBot="1">
      <c r="B4" s="159" t="s">
        <v>99</v>
      </c>
      <c r="C4" s="159"/>
      <c r="D4" s="130" t="s">
        <v>97</v>
      </c>
      <c r="E4" s="130" t="s">
        <v>86</v>
      </c>
      <c r="F4" s="130" t="s">
        <v>87</v>
      </c>
      <c r="G4" s="130" t="s">
        <v>88</v>
      </c>
      <c r="H4" s="130" t="s">
        <v>89</v>
      </c>
      <c r="I4" s="130" t="s">
        <v>90</v>
      </c>
      <c r="J4" s="130" t="s">
        <v>91</v>
      </c>
      <c r="K4" s="130" t="s">
        <v>92</v>
      </c>
      <c r="L4" s="130" t="s">
        <v>93</v>
      </c>
      <c r="M4" s="130" t="s">
        <v>94</v>
      </c>
      <c r="N4" s="130" t="s">
        <v>95</v>
      </c>
      <c r="O4" s="130" t="s">
        <v>96</v>
      </c>
    </row>
    <row r="5" spans="2:16" ht="15.75" thickTop="1" thickBot="1">
      <c r="B5" s="95" t="s">
        <v>50</v>
      </c>
      <c r="C5" s="95" t="s">
        <v>51</v>
      </c>
      <c r="D5" s="95" t="s">
        <v>52</v>
      </c>
      <c r="E5" s="95" t="s">
        <v>52</v>
      </c>
      <c r="F5" s="95" t="s">
        <v>52</v>
      </c>
      <c r="G5" s="95" t="s">
        <v>52</v>
      </c>
      <c r="H5" s="95" t="s">
        <v>52</v>
      </c>
      <c r="I5" s="95" t="s">
        <v>52</v>
      </c>
      <c r="J5" s="95" t="s">
        <v>52</v>
      </c>
      <c r="K5" s="95" t="s">
        <v>52</v>
      </c>
      <c r="L5" s="95" t="s">
        <v>52</v>
      </c>
      <c r="M5" s="95" t="s">
        <v>52</v>
      </c>
      <c r="N5" s="95" t="s">
        <v>52</v>
      </c>
      <c r="O5" s="95" t="s">
        <v>52</v>
      </c>
      <c r="P5" s="129" t="s">
        <v>53</v>
      </c>
    </row>
    <row r="6" spans="2:16" ht="13.5" customHeight="1" thickTop="1">
      <c r="B6" s="216" t="s">
        <v>0</v>
      </c>
      <c r="C6" s="96" t="s">
        <v>16</v>
      </c>
      <c r="D6" s="97">
        <v>335508</v>
      </c>
      <c r="E6" s="97">
        <v>136330</v>
      </c>
      <c r="F6" s="97">
        <v>166680</v>
      </c>
      <c r="G6" s="97">
        <v>94160</v>
      </c>
      <c r="H6" s="97">
        <v>350200</v>
      </c>
      <c r="I6" s="97">
        <v>32500</v>
      </c>
      <c r="J6" s="97">
        <v>113800</v>
      </c>
      <c r="K6" s="97">
        <v>320900</v>
      </c>
      <c r="L6" s="97">
        <v>141565</v>
      </c>
      <c r="M6" s="97">
        <v>706210</v>
      </c>
      <c r="N6" s="187">
        <v>114000</v>
      </c>
      <c r="O6" s="97">
        <v>107420</v>
      </c>
      <c r="P6" s="128">
        <f>SUM(D6:O6)</f>
        <v>2619273</v>
      </c>
    </row>
    <row r="7" spans="2:16">
      <c r="B7" s="217"/>
      <c r="C7" s="96" t="s">
        <v>20</v>
      </c>
      <c r="D7" s="97">
        <v>1399120</v>
      </c>
      <c r="E7" s="97">
        <v>1368550</v>
      </c>
      <c r="F7" s="97">
        <v>2409044</v>
      </c>
      <c r="G7" s="97">
        <v>669460</v>
      </c>
      <c r="H7" s="97">
        <v>1041068</v>
      </c>
      <c r="I7" s="97">
        <v>1511335</v>
      </c>
      <c r="J7" s="97">
        <v>1257880</v>
      </c>
      <c r="K7" s="97">
        <v>1198952</v>
      </c>
      <c r="L7" s="97">
        <v>1178690</v>
      </c>
      <c r="M7" s="97">
        <v>2679600</v>
      </c>
      <c r="N7" s="187">
        <v>1193025</v>
      </c>
      <c r="O7" s="97">
        <v>1118731</v>
      </c>
      <c r="P7" s="97">
        <f>SUM(D7:O7)</f>
        <v>17025455</v>
      </c>
    </row>
    <row r="8" spans="2:16">
      <c r="B8" s="217"/>
      <c r="C8" s="96" t="s">
        <v>21</v>
      </c>
      <c r="D8" s="97">
        <v>1362952</v>
      </c>
      <c r="E8" s="97">
        <v>1722955</v>
      </c>
      <c r="F8" s="97">
        <v>1540122</v>
      </c>
      <c r="G8" s="97">
        <v>760003</v>
      </c>
      <c r="H8" s="97">
        <v>620214</v>
      </c>
      <c r="I8" s="97">
        <v>1276085</v>
      </c>
      <c r="J8" s="97">
        <v>757203</v>
      </c>
      <c r="K8" s="97">
        <v>509690</v>
      </c>
      <c r="L8" s="97">
        <v>1564925</v>
      </c>
      <c r="M8" s="97">
        <v>1275190</v>
      </c>
      <c r="N8" s="187">
        <v>583550</v>
      </c>
      <c r="O8" s="97">
        <v>927217</v>
      </c>
      <c r="P8" s="97">
        <f>SUM(D8:O8)</f>
        <v>12900106</v>
      </c>
    </row>
    <row r="9" spans="2:16">
      <c r="B9" s="217"/>
      <c r="C9" s="98" t="s">
        <v>23</v>
      </c>
      <c r="D9" s="97">
        <v>31770</v>
      </c>
      <c r="E9" s="97">
        <v>10965</v>
      </c>
      <c r="F9" s="97">
        <v>245685</v>
      </c>
      <c r="G9" s="97">
        <v>326280</v>
      </c>
      <c r="H9" s="97">
        <v>88088</v>
      </c>
      <c r="I9" s="97">
        <v>23505</v>
      </c>
      <c r="J9" s="97">
        <v>71126</v>
      </c>
      <c r="K9" s="97">
        <v>12538</v>
      </c>
      <c r="L9" s="97">
        <v>76163</v>
      </c>
      <c r="M9" s="97">
        <v>49400</v>
      </c>
      <c r="N9" s="187">
        <v>8110</v>
      </c>
      <c r="O9" s="97">
        <v>109412</v>
      </c>
      <c r="P9" s="97">
        <f>SUM(D9:O9)</f>
        <v>1053042</v>
      </c>
    </row>
    <row r="10" spans="2:16">
      <c r="B10" s="218"/>
      <c r="C10" s="99" t="s">
        <v>54</v>
      </c>
      <c r="D10" s="100">
        <f t="shared" ref="D10:L10" si="0">SUM(D6:D9)</f>
        <v>3129350</v>
      </c>
      <c r="E10" s="100">
        <f t="shared" si="0"/>
        <v>3238800</v>
      </c>
      <c r="F10" s="100">
        <f t="shared" si="0"/>
        <v>4361531</v>
      </c>
      <c r="G10" s="100">
        <f t="shared" si="0"/>
        <v>1849903</v>
      </c>
      <c r="H10" s="100">
        <f t="shared" si="0"/>
        <v>2099570</v>
      </c>
      <c r="I10" s="100">
        <f t="shared" si="0"/>
        <v>2843425</v>
      </c>
      <c r="J10" s="100">
        <f t="shared" si="0"/>
        <v>2200009</v>
      </c>
      <c r="K10" s="100">
        <f t="shared" si="0"/>
        <v>2042080</v>
      </c>
      <c r="L10" s="100">
        <f t="shared" si="0"/>
        <v>2961343</v>
      </c>
      <c r="M10" s="100">
        <v>4710400</v>
      </c>
      <c r="N10" s="100">
        <f>SUM(N6:N9)</f>
        <v>1898685</v>
      </c>
      <c r="O10" s="100">
        <f>SUM(O6:O9)</f>
        <v>2262780</v>
      </c>
      <c r="P10" s="100">
        <f>SUM(D10:O10)</f>
        <v>33597876</v>
      </c>
    </row>
    <row r="11" spans="2:16">
      <c r="B11" s="217" t="s">
        <v>102</v>
      </c>
      <c r="C11" s="96" t="s">
        <v>56</v>
      </c>
      <c r="D11" s="97">
        <v>2380790</v>
      </c>
      <c r="E11" s="97">
        <v>2471040</v>
      </c>
      <c r="F11" s="97">
        <v>4188520</v>
      </c>
      <c r="G11" s="97">
        <v>1890160</v>
      </c>
      <c r="H11" s="97">
        <v>2013550</v>
      </c>
      <c r="I11" s="97">
        <v>2858400</v>
      </c>
      <c r="J11" s="97">
        <v>3557226</v>
      </c>
      <c r="K11" s="97">
        <v>2111423</v>
      </c>
      <c r="L11" s="97">
        <v>3291010</v>
      </c>
      <c r="M11" s="97">
        <v>4704395</v>
      </c>
      <c r="N11" s="187">
        <v>2471500</v>
      </c>
      <c r="O11" s="97">
        <v>4300820</v>
      </c>
      <c r="P11" s="97">
        <f t="shared" ref="P11:P29" si="1">SUM(D11:O11)</f>
        <v>36238834</v>
      </c>
    </row>
    <row r="12" spans="2:16">
      <c r="B12" s="217"/>
      <c r="C12" s="101" t="s">
        <v>28</v>
      </c>
      <c r="D12" s="97">
        <v>1644526</v>
      </c>
      <c r="E12" s="97">
        <v>546121</v>
      </c>
      <c r="F12" s="97">
        <v>1798457</v>
      </c>
      <c r="G12" s="97">
        <v>516770</v>
      </c>
      <c r="H12" s="97">
        <v>2056300</v>
      </c>
      <c r="I12" s="97">
        <v>2471166</v>
      </c>
      <c r="J12" s="97">
        <v>740580</v>
      </c>
      <c r="K12" s="97">
        <v>1169500</v>
      </c>
      <c r="L12" s="97">
        <v>1244012</v>
      </c>
      <c r="M12" s="97">
        <v>2750460</v>
      </c>
      <c r="N12" s="187">
        <v>1107940</v>
      </c>
      <c r="O12" s="97">
        <v>948250</v>
      </c>
      <c r="P12" s="97">
        <f>SUM(D12:O12)</f>
        <v>16994082</v>
      </c>
    </row>
    <row r="13" spans="2:16">
      <c r="B13" s="217"/>
      <c r="C13" s="165" t="s">
        <v>79</v>
      </c>
      <c r="D13" s="97">
        <v>2148360</v>
      </c>
      <c r="E13" s="97">
        <v>855970</v>
      </c>
      <c r="F13" s="97">
        <v>2391000</v>
      </c>
      <c r="G13" s="97">
        <v>1617070</v>
      </c>
      <c r="H13" s="97">
        <v>1584220</v>
      </c>
      <c r="I13" s="97">
        <v>963200</v>
      </c>
      <c r="J13" s="97">
        <v>786100</v>
      </c>
      <c r="K13" s="97">
        <v>1704300</v>
      </c>
      <c r="L13" s="97">
        <v>1175000</v>
      </c>
      <c r="M13" s="97">
        <v>1805862</v>
      </c>
      <c r="N13" s="187">
        <v>1893100</v>
      </c>
      <c r="O13" s="97">
        <v>1557950</v>
      </c>
      <c r="P13" s="97">
        <f>SUM(D13:O13)</f>
        <v>18482132</v>
      </c>
    </row>
    <row r="14" spans="2:16">
      <c r="B14" s="217"/>
      <c r="C14" s="98" t="s">
        <v>23</v>
      </c>
      <c r="D14" s="97">
        <v>1030823</v>
      </c>
      <c r="E14" s="97">
        <v>1554750</v>
      </c>
      <c r="F14" s="97">
        <v>1917755</v>
      </c>
      <c r="G14" s="97">
        <v>462120</v>
      </c>
      <c r="H14" s="97">
        <v>2060207</v>
      </c>
      <c r="I14" s="97">
        <v>1202828</v>
      </c>
      <c r="J14" s="97">
        <v>570792</v>
      </c>
      <c r="K14" s="97">
        <v>597953</v>
      </c>
      <c r="L14" s="97">
        <v>771671</v>
      </c>
      <c r="M14" s="97">
        <v>2545493</v>
      </c>
      <c r="N14" s="187">
        <v>982776</v>
      </c>
      <c r="O14" s="97">
        <v>1158578</v>
      </c>
      <c r="P14" s="97">
        <f t="shared" si="1"/>
        <v>14855746</v>
      </c>
    </row>
    <row r="15" spans="2:16">
      <c r="B15" s="218"/>
      <c r="C15" s="99" t="s">
        <v>54</v>
      </c>
      <c r="D15" s="100">
        <f t="shared" ref="D15:L15" si="2">SUM(D11:D14)</f>
        <v>7204499</v>
      </c>
      <c r="E15" s="100">
        <f t="shared" si="2"/>
        <v>5427881</v>
      </c>
      <c r="F15" s="100">
        <f t="shared" si="2"/>
        <v>10295732</v>
      </c>
      <c r="G15" s="100">
        <f t="shared" si="2"/>
        <v>4486120</v>
      </c>
      <c r="H15" s="100">
        <f t="shared" si="2"/>
        <v>7714277</v>
      </c>
      <c r="I15" s="100">
        <f t="shared" si="2"/>
        <v>7495594</v>
      </c>
      <c r="J15" s="100">
        <f t="shared" si="2"/>
        <v>5654698</v>
      </c>
      <c r="K15" s="100">
        <f t="shared" si="2"/>
        <v>5583176</v>
      </c>
      <c r="L15" s="100">
        <f t="shared" si="2"/>
        <v>6481693</v>
      </c>
      <c r="M15" s="100">
        <v>11806210</v>
      </c>
      <c r="N15" s="100">
        <f>SUM(N11:N14)</f>
        <v>6455316</v>
      </c>
      <c r="O15" s="100">
        <f>SUM(O11:O14)</f>
        <v>7965598</v>
      </c>
      <c r="P15" s="100">
        <f t="shared" si="1"/>
        <v>86570794</v>
      </c>
    </row>
    <row r="16" spans="2:16" ht="13.5" customHeight="1">
      <c r="B16" s="224" t="s">
        <v>30</v>
      </c>
      <c r="C16" s="96" t="s">
        <v>31</v>
      </c>
      <c r="D16" s="97">
        <v>154860</v>
      </c>
      <c r="E16" s="97">
        <v>36280</v>
      </c>
      <c r="F16" s="97">
        <v>498480</v>
      </c>
      <c r="G16" s="97">
        <v>120570</v>
      </c>
      <c r="H16" s="97">
        <v>63250</v>
      </c>
      <c r="I16" s="97">
        <v>21140</v>
      </c>
      <c r="J16" s="97">
        <v>61817</v>
      </c>
      <c r="K16" s="97">
        <v>18700</v>
      </c>
      <c r="L16" s="97">
        <v>87400</v>
      </c>
      <c r="M16" s="97">
        <v>744660</v>
      </c>
      <c r="N16" s="94">
        <v>66320</v>
      </c>
      <c r="O16" s="97">
        <v>181600</v>
      </c>
      <c r="P16" s="97">
        <f t="shared" si="1"/>
        <v>2055077</v>
      </c>
    </row>
    <row r="17" spans="2:17">
      <c r="B17" s="225"/>
      <c r="C17" s="137" t="s">
        <v>58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/>
      <c r="O17" s="97"/>
      <c r="P17" s="97">
        <f t="shared" si="1"/>
        <v>0</v>
      </c>
    </row>
    <row r="18" spans="2:17">
      <c r="B18" s="225"/>
      <c r="C18" s="98" t="s">
        <v>23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/>
      <c r="M18" s="97"/>
      <c r="N18" s="97"/>
      <c r="O18" s="97"/>
      <c r="P18" s="97">
        <f>SUM(D18:O18)</f>
        <v>0</v>
      </c>
    </row>
    <row r="19" spans="2:17">
      <c r="B19" s="226"/>
      <c r="C19" s="99" t="s">
        <v>54</v>
      </c>
      <c r="D19" s="100">
        <f t="shared" ref="D19:L19" si="3">SUM(D16:D18)</f>
        <v>154860</v>
      </c>
      <c r="E19" s="100">
        <f t="shared" si="3"/>
        <v>36280</v>
      </c>
      <c r="F19" s="100">
        <f t="shared" si="3"/>
        <v>498480</v>
      </c>
      <c r="G19" s="100">
        <f t="shared" si="3"/>
        <v>120570</v>
      </c>
      <c r="H19" s="100">
        <f t="shared" si="3"/>
        <v>63250</v>
      </c>
      <c r="I19" s="100">
        <f t="shared" si="3"/>
        <v>21140</v>
      </c>
      <c r="J19" s="100">
        <f t="shared" si="3"/>
        <v>61817</v>
      </c>
      <c r="K19" s="100">
        <f t="shared" si="3"/>
        <v>18700</v>
      </c>
      <c r="L19" s="100">
        <f t="shared" si="3"/>
        <v>87400</v>
      </c>
      <c r="M19" s="100">
        <v>744660</v>
      </c>
      <c r="N19" s="100">
        <f>SUM(N16:N18)</f>
        <v>66320</v>
      </c>
      <c r="O19" s="100">
        <f>SUM(O16:O18)</f>
        <v>181600</v>
      </c>
      <c r="P19" s="100">
        <f t="shared" si="1"/>
        <v>2055077</v>
      </c>
    </row>
    <row r="20" spans="2:17" ht="13.5" hidden="1" customHeight="1">
      <c r="B20" s="219" t="s">
        <v>32</v>
      </c>
      <c r="C20" s="96" t="s">
        <v>33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2450570</v>
      </c>
      <c r="P20" s="97">
        <f t="shared" si="1"/>
        <v>2450570</v>
      </c>
    </row>
    <row r="21" spans="2:17" hidden="1">
      <c r="B21" s="220"/>
      <c r="C21" s="101" t="s">
        <v>34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30000</v>
      </c>
      <c r="P21" s="97">
        <f t="shared" si="1"/>
        <v>30000</v>
      </c>
    </row>
    <row r="22" spans="2:17" hidden="1">
      <c r="B22" s="220"/>
      <c r="C22" s="98" t="s">
        <v>23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100">
        <f>SUM(O19:O21)</f>
        <v>2662170</v>
      </c>
      <c r="P22" s="97">
        <f t="shared" si="1"/>
        <v>2662170</v>
      </c>
    </row>
    <row r="23" spans="2:17" hidden="1">
      <c r="B23" s="221"/>
      <c r="C23" s="99" t="s">
        <v>54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f>SUM(N20:N22)</f>
        <v>0</v>
      </c>
      <c r="O23" s="97">
        <v>624050</v>
      </c>
      <c r="P23" s="100">
        <f t="shared" si="1"/>
        <v>624050</v>
      </c>
    </row>
    <row r="24" spans="2:17" ht="13.5" customHeight="1">
      <c r="B24" s="227" t="s">
        <v>35</v>
      </c>
      <c r="C24" s="96" t="s">
        <v>36</v>
      </c>
      <c r="D24" s="97">
        <v>4015158</v>
      </c>
      <c r="E24" s="97">
        <v>2561316</v>
      </c>
      <c r="F24" s="97">
        <v>3564430</v>
      </c>
      <c r="G24" s="97">
        <v>3627000</v>
      </c>
      <c r="H24" s="97">
        <v>3175350</v>
      </c>
      <c r="I24" s="97">
        <v>3275726</v>
      </c>
      <c r="J24" s="97">
        <v>1448044</v>
      </c>
      <c r="K24" s="97">
        <v>2280525</v>
      </c>
      <c r="L24" s="97">
        <v>2056560</v>
      </c>
      <c r="M24" s="97">
        <v>3035394</v>
      </c>
      <c r="N24" s="97">
        <v>3072497</v>
      </c>
      <c r="O24" s="97">
        <v>2203300</v>
      </c>
      <c r="P24" s="97">
        <f t="shared" si="1"/>
        <v>34315300</v>
      </c>
    </row>
    <row r="25" spans="2:17">
      <c r="B25" s="228"/>
      <c r="C25" s="96" t="s">
        <v>37</v>
      </c>
      <c r="D25" s="97">
        <v>2440854</v>
      </c>
      <c r="E25" s="97">
        <v>3226310</v>
      </c>
      <c r="F25" s="97">
        <v>2244620</v>
      </c>
      <c r="G25" s="97">
        <v>1237978</v>
      </c>
      <c r="H25" s="97">
        <v>950000</v>
      </c>
      <c r="I25" s="97">
        <v>3777170</v>
      </c>
      <c r="J25" s="97">
        <v>2863813</v>
      </c>
      <c r="K25" s="97">
        <v>3837647</v>
      </c>
      <c r="L25" s="97">
        <v>1954170</v>
      </c>
      <c r="M25" s="97">
        <v>2915592</v>
      </c>
      <c r="N25" s="97">
        <v>1862555</v>
      </c>
      <c r="O25" s="97">
        <v>2450570</v>
      </c>
      <c r="P25" s="97">
        <f t="shared" si="1"/>
        <v>29761279</v>
      </c>
    </row>
    <row r="26" spans="2:17">
      <c r="B26" s="228"/>
      <c r="C26" s="98" t="s">
        <v>23</v>
      </c>
      <c r="D26" s="97">
        <v>198300</v>
      </c>
      <c r="E26" s="97">
        <v>104380</v>
      </c>
      <c r="F26" s="97">
        <v>211620</v>
      </c>
      <c r="G26" s="97">
        <v>116278</v>
      </c>
      <c r="H26" s="97">
        <v>183460</v>
      </c>
      <c r="I26" s="97">
        <v>210180</v>
      </c>
      <c r="J26" s="97">
        <v>121110</v>
      </c>
      <c r="K26" s="97">
        <v>99002</v>
      </c>
      <c r="L26" s="97">
        <v>478470</v>
      </c>
      <c r="M26" s="97">
        <v>335045</v>
      </c>
      <c r="N26" s="97">
        <v>1100</v>
      </c>
      <c r="O26" s="97">
        <v>30000</v>
      </c>
      <c r="P26" s="97">
        <f t="shared" si="1"/>
        <v>2088945</v>
      </c>
    </row>
    <row r="27" spans="2:17">
      <c r="B27" s="229"/>
      <c r="C27" s="99" t="s">
        <v>54</v>
      </c>
      <c r="D27" s="100">
        <f t="shared" ref="D27:O27" si="4">SUM(D24:D26)</f>
        <v>6654312</v>
      </c>
      <c r="E27" s="100">
        <f t="shared" si="4"/>
        <v>5892006</v>
      </c>
      <c r="F27" s="100">
        <f t="shared" si="4"/>
        <v>6020670</v>
      </c>
      <c r="G27" s="100">
        <f t="shared" si="4"/>
        <v>4981256</v>
      </c>
      <c r="H27" s="100">
        <f t="shared" si="4"/>
        <v>4308810</v>
      </c>
      <c r="I27" s="100">
        <f t="shared" si="4"/>
        <v>7263076</v>
      </c>
      <c r="J27" s="100">
        <f t="shared" si="4"/>
        <v>4432967</v>
      </c>
      <c r="K27" s="100">
        <f t="shared" si="4"/>
        <v>6217174</v>
      </c>
      <c r="L27" s="100">
        <f t="shared" si="4"/>
        <v>4489200</v>
      </c>
      <c r="M27" s="100">
        <f t="shared" si="4"/>
        <v>6286031</v>
      </c>
      <c r="N27" s="100">
        <f t="shared" si="4"/>
        <v>4936152</v>
      </c>
      <c r="O27" s="100">
        <f t="shared" si="4"/>
        <v>4683870</v>
      </c>
      <c r="P27" s="100">
        <f t="shared" si="1"/>
        <v>66165524</v>
      </c>
    </row>
    <row r="28" spans="2:17" ht="14.25" customHeight="1">
      <c r="B28" s="214" t="s">
        <v>59</v>
      </c>
      <c r="C28" s="215"/>
      <c r="D28" s="97">
        <v>1688337</v>
      </c>
      <c r="E28" s="97">
        <v>1425530</v>
      </c>
      <c r="F28" s="97">
        <v>1093925</v>
      </c>
      <c r="G28" s="97">
        <v>1340210</v>
      </c>
      <c r="H28" s="97">
        <v>668570</v>
      </c>
      <c r="I28" s="97">
        <v>520201</v>
      </c>
      <c r="J28" s="97">
        <v>851200</v>
      </c>
      <c r="K28" s="97">
        <v>714847</v>
      </c>
      <c r="L28" s="97">
        <v>966110</v>
      </c>
      <c r="M28" s="97">
        <v>1624860</v>
      </c>
      <c r="N28" s="97">
        <v>638860</v>
      </c>
      <c r="O28" s="97">
        <v>624050</v>
      </c>
      <c r="P28" s="112">
        <f t="shared" si="1"/>
        <v>12156700</v>
      </c>
    </row>
    <row r="29" spans="2:17" ht="14.25" customHeight="1" thickBot="1">
      <c r="B29" s="160"/>
      <c r="C29" s="161"/>
      <c r="D29" s="131"/>
      <c r="E29" s="131"/>
      <c r="F29" s="131"/>
      <c r="G29" s="131"/>
      <c r="H29" s="131"/>
      <c r="I29" s="131"/>
      <c r="J29" s="131"/>
      <c r="K29" s="131">
        <v>0</v>
      </c>
      <c r="L29" s="131"/>
      <c r="M29" s="131"/>
      <c r="N29" s="131"/>
      <c r="O29" s="131"/>
      <c r="P29" s="97">
        <f t="shared" si="1"/>
        <v>0</v>
      </c>
    </row>
    <row r="30" spans="2:17" ht="15.75" thickTop="1" thickBot="1">
      <c r="B30" s="158" t="s">
        <v>60</v>
      </c>
      <c r="C30" s="158"/>
      <c r="D30" s="113">
        <f>+D10+D15+D19+D27+D28</f>
        <v>18831358</v>
      </c>
      <c r="E30" s="113">
        <f t="shared" ref="E30:P30" si="5">+E10+E15+E19+E27+E28</f>
        <v>16020497</v>
      </c>
      <c r="F30" s="113">
        <f t="shared" si="5"/>
        <v>22270338</v>
      </c>
      <c r="G30" s="113">
        <f t="shared" si="5"/>
        <v>12778059</v>
      </c>
      <c r="H30" s="113">
        <f t="shared" si="5"/>
        <v>14854477</v>
      </c>
      <c r="I30" s="113">
        <f t="shared" si="5"/>
        <v>18143436</v>
      </c>
      <c r="J30" s="113">
        <f t="shared" si="5"/>
        <v>13200691</v>
      </c>
      <c r="K30" s="113">
        <f t="shared" si="5"/>
        <v>14575977</v>
      </c>
      <c r="L30" s="113">
        <f t="shared" si="5"/>
        <v>14985746</v>
      </c>
      <c r="M30" s="113">
        <f t="shared" si="5"/>
        <v>25172161</v>
      </c>
      <c r="N30" s="113">
        <f t="shared" si="5"/>
        <v>13995333</v>
      </c>
      <c r="O30" s="113">
        <f t="shared" si="5"/>
        <v>15717898</v>
      </c>
      <c r="P30" s="113">
        <f t="shared" si="5"/>
        <v>200545971</v>
      </c>
    </row>
    <row r="31" spans="2:17" ht="6" customHeight="1" thickTop="1">
      <c r="B31" s="102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7" ht="27" customHeight="1" thickBot="1">
      <c r="B32" s="125" t="s">
        <v>61</v>
      </c>
    </row>
    <row r="33" spans="1:17" ht="7.5" customHeight="1" thickTop="1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</row>
    <row r="34" spans="1:17" ht="15" thickBot="1">
      <c r="A34" s="117"/>
      <c r="B34" s="159" t="s">
        <v>98</v>
      </c>
      <c r="C34" s="159"/>
      <c r="D34" s="130" t="s">
        <v>97</v>
      </c>
      <c r="E34" s="130" t="s">
        <v>86</v>
      </c>
      <c r="F34" s="130" t="s">
        <v>87</v>
      </c>
      <c r="G34" s="130" t="s">
        <v>88</v>
      </c>
      <c r="H34" s="130" t="s">
        <v>89</v>
      </c>
      <c r="I34" s="130" t="s">
        <v>90</v>
      </c>
      <c r="J34" s="130" t="s">
        <v>91</v>
      </c>
      <c r="K34" s="130" t="s">
        <v>92</v>
      </c>
      <c r="L34" s="130" t="s">
        <v>93</v>
      </c>
      <c r="M34" s="130" t="s">
        <v>94</v>
      </c>
      <c r="N34" s="130" t="s">
        <v>95</v>
      </c>
      <c r="O34" s="130" t="s">
        <v>96</v>
      </c>
      <c r="Q34" s="118"/>
    </row>
    <row r="35" spans="1:17" ht="15.75" customHeight="1" thickTop="1" thickBot="1">
      <c r="A35" s="117"/>
      <c r="B35" s="95" t="s">
        <v>50</v>
      </c>
      <c r="C35" s="95" t="s">
        <v>51</v>
      </c>
      <c r="D35" s="95" t="s">
        <v>62</v>
      </c>
      <c r="E35" s="95" t="s">
        <v>62</v>
      </c>
      <c r="F35" s="95" t="s">
        <v>62</v>
      </c>
      <c r="G35" s="95" t="s">
        <v>62</v>
      </c>
      <c r="H35" s="95" t="s">
        <v>62</v>
      </c>
      <c r="I35" s="95" t="s">
        <v>62</v>
      </c>
      <c r="J35" s="95" t="s">
        <v>62</v>
      </c>
      <c r="K35" s="95" t="s">
        <v>62</v>
      </c>
      <c r="L35" s="95" t="s">
        <v>62</v>
      </c>
      <c r="M35" s="95" t="s">
        <v>62</v>
      </c>
      <c r="N35" s="95" t="s">
        <v>68</v>
      </c>
      <c r="O35" s="95" t="s">
        <v>68</v>
      </c>
      <c r="P35" s="132" t="s">
        <v>53</v>
      </c>
      <c r="Q35" s="118"/>
    </row>
    <row r="36" spans="1:17" ht="15" customHeight="1" thickTop="1">
      <c r="A36" s="117"/>
      <c r="B36" s="216" t="s">
        <v>0</v>
      </c>
      <c r="C36" s="96" t="s">
        <v>16</v>
      </c>
      <c r="D36" s="97">
        <v>400000</v>
      </c>
      <c r="E36" s="97">
        <v>400000</v>
      </c>
      <c r="F36" s="104">
        <v>500000</v>
      </c>
      <c r="G36" s="105">
        <v>300000</v>
      </c>
      <c r="H36" s="106">
        <v>300000</v>
      </c>
      <c r="I36" s="107">
        <v>300000</v>
      </c>
      <c r="J36" s="107">
        <v>400000</v>
      </c>
      <c r="K36" s="107">
        <v>400000</v>
      </c>
      <c r="L36" s="107">
        <v>400000</v>
      </c>
      <c r="M36" s="107">
        <v>500000</v>
      </c>
      <c r="N36" s="104">
        <v>400000</v>
      </c>
      <c r="O36" s="97">
        <v>300000</v>
      </c>
      <c r="P36" s="108">
        <f>SUM(D36:O36)</f>
        <v>4600000</v>
      </c>
      <c r="Q36" s="118"/>
    </row>
    <row r="37" spans="1:17" ht="15" customHeight="1">
      <c r="A37" s="117"/>
      <c r="B37" s="217"/>
      <c r="C37" s="96" t="s">
        <v>20</v>
      </c>
      <c r="D37" s="97">
        <v>2000000</v>
      </c>
      <c r="E37" s="97">
        <v>2000000</v>
      </c>
      <c r="F37" s="104">
        <v>4000000</v>
      </c>
      <c r="G37" s="105">
        <v>1500000</v>
      </c>
      <c r="H37" s="105">
        <v>1500000</v>
      </c>
      <c r="I37" s="105">
        <v>1500000</v>
      </c>
      <c r="J37" s="107">
        <v>3000000</v>
      </c>
      <c r="K37" s="107">
        <v>3000000</v>
      </c>
      <c r="L37" s="107">
        <v>3000000</v>
      </c>
      <c r="M37" s="107">
        <v>4500000</v>
      </c>
      <c r="N37" s="104">
        <v>2500000</v>
      </c>
      <c r="O37" s="97">
        <v>1500000</v>
      </c>
      <c r="P37" s="108">
        <f>SUM(D37:O37)</f>
        <v>30000000</v>
      </c>
      <c r="Q37" s="118"/>
    </row>
    <row r="38" spans="1:17" ht="15" customHeight="1">
      <c r="A38" s="117"/>
      <c r="B38" s="217"/>
      <c r="C38" s="96" t="s">
        <v>21</v>
      </c>
      <c r="D38" s="97">
        <v>1000000</v>
      </c>
      <c r="E38" s="97">
        <v>1000000</v>
      </c>
      <c r="F38" s="104">
        <v>2500000</v>
      </c>
      <c r="G38" s="97">
        <v>1000000</v>
      </c>
      <c r="H38" s="106">
        <v>1000000</v>
      </c>
      <c r="I38" s="97">
        <v>1000000</v>
      </c>
      <c r="J38" s="107">
        <v>1000000</v>
      </c>
      <c r="K38" s="107">
        <v>1100000</v>
      </c>
      <c r="L38" s="104">
        <v>1200000</v>
      </c>
      <c r="M38" s="107">
        <v>2500000</v>
      </c>
      <c r="N38" s="104">
        <v>1500000</v>
      </c>
      <c r="O38" s="97">
        <v>1500000</v>
      </c>
      <c r="P38" s="108">
        <f>SUM(D38:O38)</f>
        <v>16300000</v>
      </c>
      <c r="Q38" s="118"/>
    </row>
    <row r="39" spans="1:17" ht="15" customHeight="1">
      <c r="A39" s="117"/>
      <c r="B39" s="217"/>
      <c r="C39" s="98" t="s">
        <v>23</v>
      </c>
      <c r="D39" s="97">
        <v>200000</v>
      </c>
      <c r="E39" s="97">
        <v>200000</v>
      </c>
      <c r="F39" s="97">
        <v>200000</v>
      </c>
      <c r="G39" s="97">
        <v>200000</v>
      </c>
      <c r="H39" s="97">
        <v>200000</v>
      </c>
      <c r="I39" s="97">
        <v>200000</v>
      </c>
      <c r="J39" s="97">
        <v>200000</v>
      </c>
      <c r="K39" s="97">
        <v>200000</v>
      </c>
      <c r="L39" s="97">
        <v>200000</v>
      </c>
      <c r="M39" s="97">
        <v>200000</v>
      </c>
      <c r="N39" s="97">
        <v>200000</v>
      </c>
      <c r="O39" s="97">
        <v>200000</v>
      </c>
      <c r="P39" s="108">
        <f>SUM(D39:O39)</f>
        <v>2400000</v>
      </c>
      <c r="Q39" s="118"/>
    </row>
    <row r="40" spans="1:17" ht="15" customHeight="1">
      <c r="A40" s="117"/>
      <c r="B40" s="218"/>
      <c r="C40" s="99" t="s">
        <v>54</v>
      </c>
      <c r="D40" s="100">
        <f t="shared" ref="D40:L40" si="6">SUM(D36:D39)</f>
        <v>3600000</v>
      </c>
      <c r="E40" s="100">
        <f t="shared" si="6"/>
        <v>3600000</v>
      </c>
      <c r="F40" s="100">
        <f t="shared" si="6"/>
        <v>7200000</v>
      </c>
      <c r="G40" s="100">
        <f t="shared" si="6"/>
        <v>3000000</v>
      </c>
      <c r="H40" s="100">
        <f t="shared" si="6"/>
        <v>3000000</v>
      </c>
      <c r="I40" s="100">
        <f t="shared" si="6"/>
        <v>3000000</v>
      </c>
      <c r="J40" s="100">
        <f t="shared" si="6"/>
        <v>4600000</v>
      </c>
      <c r="K40" s="100">
        <f t="shared" si="6"/>
        <v>4700000</v>
      </c>
      <c r="L40" s="100">
        <f t="shared" si="6"/>
        <v>4800000</v>
      </c>
      <c r="M40" s="100">
        <v>7700000</v>
      </c>
      <c r="N40" s="100">
        <f>SUM(N36:N39)</f>
        <v>4600000</v>
      </c>
      <c r="O40" s="100">
        <f>SUM(O36:O39)</f>
        <v>3500000</v>
      </c>
      <c r="P40" s="133">
        <f>SUM(D40:O40)</f>
        <v>53300000</v>
      </c>
      <c r="Q40" s="118"/>
    </row>
    <row r="41" spans="1:17" ht="15" customHeight="1">
      <c r="A41" s="117"/>
      <c r="B41" s="216" t="s">
        <v>102</v>
      </c>
      <c r="C41" s="96" t="s">
        <v>26</v>
      </c>
      <c r="D41" s="97"/>
      <c r="E41" s="97">
        <v>0</v>
      </c>
      <c r="F41" s="104"/>
      <c r="G41" s="108">
        <v>0</v>
      </c>
      <c r="H41" s="108"/>
      <c r="I41" s="108">
        <v>0</v>
      </c>
      <c r="J41" s="108">
        <v>0</v>
      </c>
      <c r="K41" s="108">
        <v>0</v>
      </c>
      <c r="L41" s="108"/>
      <c r="M41" s="108"/>
      <c r="N41" s="108">
        <v>0</v>
      </c>
      <c r="O41" s="108">
        <v>0</v>
      </c>
      <c r="P41" s="108">
        <f t="shared" ref="P41:P60" si="7">SUM(D41:O41)</f>
        <v>0</v>
      </c>
      <c r="Q41" s="118"/>
    </row>
    <row r="42" spans="1:17" ht="15" customHeight="1">
      <c r="A42" s="117"/>
      <c r="B42" s="217"/>
      <c r="C42" s="96" t="s">
        <v>56</v>
      </c>
      <c r="D42" s="97">
        <v>3000000</v>
      </c>
      <c r="E42" s="97">
        <v>3000000</v>
      </c>
      <c r="F42" s="104">
        <v>4500000</v>
      </c>
      <c r="G42" s="108">
        <v>2500000</v>
      </c>
      <c r="H42" s="97">
        <v>2500000</v>
      </c>
      <c r="I42" s="97">
        <v>3000000</v>
      </c>
      <c r="J42" s="97">
        <v>3500000</v>
      </c>
      <c r="K42" s="97">
        <v>4000000</v>
      </c>
      <c r="L42" s="97">
        <v>3500000</v>
      </c>
      <c r="M42" s="97">
        <v>4500000</v>
      </c>
      <c r="N42" s="97">
        <v>3500000</v>
      </c>
      <c r="O42" s="97">
        <v>3000000</v>
      </c>
      <c r="P42" s="108">
        <f t="shared" si="7"/>
        <v>40500000</v>
      </c>
      <c r="Q42" s="118"/>
    </row>
    <row r="43" spans="1:17" ht="15" customHeight="1">
      <c r="A43" s="117"/>
      <c r="B43" s="217"/>
      <c r="C43" s="101" t="s">
        <v>28</v>
      </c>
      <c r="D43" s="97">
        <v>1500000</v>
      </c>
      <c r="E43" s="97">
        <v>2000000</v>
      </c>
      <c r="F43" s="104">
        <v>2500000</v>
      </c>
      <c r="G43" s="108">
        <v>1000000</v>
      </c>
      <c r="H43" s="97">
        <v>1500000</v>
      </c>
      <c r="I43" s="97">
        <v>1500000</v>
      </c>
      <c r="J43" s="97">
        <v>1500000</v>
      </c>
      <c r="K43" s="97">
        <v>1500000</v>
      </c>
      <c r="L43" s="97">
        <v>2000000</v>
      </c>
      <c r="M43" s="97">
        <v>3000000</v>
      </c>
      <c r="N43" s="97">
        <v>2500000</v>
      </c>
      <c r="O43" s="97">
        <v>2000000</v>
      </c>
      <c r="P43" s="108">
        <f>SUM(D43:O43)</f>
        <v>22500000</v>
      </c>
      <c r="Q43" s="118"/>
    </row>
    <row r="44" spans="1:17" ht="15" customHeight="1">
      <c r="A44" s="117"/>
      <c r="B44" s="217"/>
      <c r="C44" s="165" t="s">
        <v>79</v>
      </c>
      <c r="D44" s="97">
        <v>1000000</v>
      </c>
      <c r="E44" s="97">
        <v>1000000</v>
      </c>
      <c r="F44" s="104">
        <v>2000000</v>
      </c>
      <c r="G44" s="108">
        <v>1000000</v>
      </c>
      <c r="H44" s="108">
        <v>1000000</v>
      </c>
      <c r="I44" s="108">
        <v>1000000</v>
      </c>
      <c r="J44" s="108">
        <v>1500000</v>
      </c>
      <c r="K44" s="108">
        <v>1000000</v>
      </c>
      <c r="L44" s="108">
        <v>2000000</v>
      </c>
      <c r="M44" s="108">
        <v>2500000</v>
      </c>
      <c r="N44" s="108">
        <v>2500000</v>
      </c>
      <c r="O44" s="108">
        <v>1500000</v>
      </c>
      <c r="P44" s="108">
        <f>SUM(D44:O44)</f>
        <v>18000000</v>
      </c>
      <c r="Q44" s="118"/>
    </row>
    <row r="45" spans="1:17" ht="15" customHeight="1">
      <c r="A45" s="117"/>
      <c r="B45" s="217"/>
      <c r="C45" s="98" t="s">
        <v>23</v>
      </c>
      <c r="D45" s="97">
        <v>1000000</v>
      </c>
      <c r="E45" s="97">
        <v>1000000</v>
      </c>
      <c r="F45" s="97">
        <v>1000000</v>
      </c>
      <c r="G45" s="97">
        <v>1000000</v>
      </c>
      <c r="H45" s="97">
        <v>1000000</v>
      </c>
      <c r="I45" s="97">
        <v>1000000</v>
      </c>
      <c r="J45" s="97">
        <v>1000000</v>
      </c>
      <c r="K45" s="97">
        <v>1000000</v>
      </c>
      <c r="L45" s="97">
        <v>1000000</v>
      </c>
      <c r="M45" s="97">
        <v>1000000</v>
      </c>
      <c r="N45" s="97">
        <v>1000000</v>
      </c>
      <c r="O45" s="97">
        <v>1000000</v>
      </c>
      <c r="P45" s="108">
        <f t="shared" si="7"/>
        <v>12000000</v>
      </c>
      <c r="Q45" s="118"/>
    </row>
    <row r="46" spans="1:17" ht="15" customHeight="1">
      <c r="A46" s="117"/>
      <c r="B46" s="218"/>
      <c r="C46" s="99" t="s">
        <v>54</v>
      </c>
      <c r="D46" s="100">
        <f t="shared" ref="D46:L46" si="8">SUM(D41:D45)</f>
        <v>6500000</v>
      </c>
      <c r="E46" s="100">
        <f t="shared" si="8"/>
        <v>7000000</v>
      </c>
      <c r="F46" s="100">
        <f t="shared" si="8"/>
        <v>10000000</v>
      </c>
      <c r="G46" s="100">
        <f t="shared" si="8"/>
        <v>5500000</v>
      </c>
      <c r="H46" s="100">
        <f t="shared" si="8"/>
        <v>6000000</v>
      </c>
      <c r="I46" s="100">
        <f t="shared" si="8"/>
        <v>6500000</v>
      </c>
      <c r="J46" s="100">
        <f t="shared" si="8"/>
        <v>7500000</v>
      </c>
      <c r="K46" s="100">
        <f t="shared" si="8"/>
        <v>7500000</v>
      </c>
      <c r="L46" s="100">
        <f t="shared" si="8"/>
        <v>8500000</v>
      </c>
      <c r="M46" s="100">
        <v>11000000</v>
      </c>
      <c r="N46" s="100">
        <f>SUM(N41:N45)</f>
        <v>9500000</v>
      </c>
      <c r="O46" s="100">
        <f>SUM(O41:O45)</f>
        <v>7500000</v>
      </c>
      <c r="P46" s="133">
        <f t="shared" si="7"/>
        <v>93000000</v>
      </c>
      <c r="Q46" s="118"/>
    </row>
    <row r="47" spans="1:17" ht="15" customHeight="1">
      <c r="A47" s="117"/>
      <c r="B47" s="224" t="s">
        <v>30</v>
      </c>
      <c r="C47" s="96" t="s">
        <v>31</v>
      </c>
      <c r="D47" s="97">
        <v>60000</v>
      </c>
      <c r="E47" s="97">
        <v>70000</v>
      </c>
      <c r="F47" s="97">
        <v>100000</v>
      </c>
      <c r="G47" s="97">
        <v>70000</v>
      </c>
      <c r="H47" s="97">
        <v>70000</v>
      </c>
      <c r="I47" s="97">
        <v>70000</v>
      </c>
      <c r="J47" s="97">
        <v>70000</v>
      </c>
      <c r="K47" s="97">
        <v>70000</v>
      </c>
      <c r="L47" s="97">
        <v>80000</v>
      </c>
      <c r="M47" s="97">
        <v>100000</v>
      </c>
      <c r="N47" s="97">
        <v>70000</v>
      </c>
      <c r="O47" s="97">
        <v>70000</v>
      </c>
      <c r="P47" s="108">
        <f t="shared" si="7"/>
        <v>900000</v>
      </c>
      <c r="Q47" s="118"/>
    </row>
    <row r="48" spans="1:17" ht="15" customHeight="1">
      <c r="A48" s="117"/>
      <c r="B48" s="225"/>
      <c r="C48" s="137" t="s">
        <v>58</v>
      </c>
      <c r="D48" s="97">
        <v>0</v>
      </c>
      <c r="E48" s="97">
        <v>0</v>
      </c>
      <c r="F48" s="104">
        <v>0</v>
      </c>
      <c r="G48" s="105">
        <v>0</v>
      </c>
      <c r="H48" s="106">
        <v>0</v>
      </c>
      <c r="I48" s="107">
        <v>0</v>
      </c>
      <c r="J48" s="107">
        <v>0</v>
      </c>
      <c r="K48" s="107">
        <v>0</v>
      </c>
      <c r="L48" s="104"/>
      <c r="M48" s="107"/>
      <c r="N48" s="104">
        <v>0</v>
      </c>
      <c r="O48" s="107">
        <v>0</v>
      </c>
      <c r="P48" s="108">
        <f t="shared" si="7"/>
        <v>0</v>
      </c>
      <c r="Q48" s="118"/>
    </row>
    <row r="49" spans="1:17" ht="15" customHeight="1">
      <c r="A49" s="117"/>
      <c r="B49" s="225"/>
      <c r="C49" s="98" t="s">
        <v>23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4"/>
      <c r="M49" s="107"/>
      <c r="N49" s="107">
        <v>0</v>
      </c>
      <c r="O49" s="107">
        <v>0</v>
      </c>
      <c r="P49" s="108">
        <f t="shared" si="7"/>
        <v>0</v>
      </c>
      <c r="Q49" s="118"/>
    </row>
    <row r="50" spans="1:17" ht="15" customHeight="1">
      <c r="A50" s="117"/>
      <c r="B50" s="226"/>
      <c r="C50" s="99" t="s">
        <v>54</v>
      </c>
      <c r="D50" s="100">
        <f t="shared" ref="D50:L50" si="9">SUM(D47:D49)</f>
        <v>60000</v>
      </c>
      <c r="E50" s="100">
        <f t="shared" si="9"/>
        <v>70000</v>
      </c>
      <c r="F50" s="100">
        <f t="shared" si="9"/>
        <v>100000</v>
      </c>
      <c r="G50" s="100">
        <f t="shared" si="9"/>
        <v>70000</v>
      </c>
      <c r="H50" s="100">
        <f t="shared" si="9"/>
        <v>70000</v>
      </c>
      <c r="I50" s="100">
        <f t="shared" si="9"/>
        <v>70000</v>
      </c>
      <c r="J50" s="100">
        <f t="shared" si="9"/>
        <v>70000</v>
      </c>
      <c r="K50" s="100">
        <f t="shared" si="9"/>
        <v>70000</v>
      </c>
      <c r="L50" s="100">
        <f t="shared" si="9"/>
        <v>80000</v>
      </c>
      <c r="M50" s="100">
        <v>100000</v>
      </c>
      <c r="N50" s="100">
        <f>SUM(N47:N49)</f>
        <v>70000</v>
      </c>
      <c r="O50" s="100">
        <f>SUM(O47:O49)</f>
        <v>70000</v>
      </c>
      <c r="P50" s="133">
        <f t="shared" si="7"/>
        <v>900000</v>
      </c>
      <c r="Q50" s="118"/>
    </row>
    <row r="51" spans="1:17" ht="15" hidden="1" customHeight="1">
      <c r="A51" s="117"/>
      <c r="B51" s="219" t="s">
        <v>32</v>
      </c>
      <c r="C51" s="96" t="s">
        <v>33</v>
      </c>
      <c r="D51" s="97">
        <v>1500000</v>
      </c>
      <c r="E51" s="97">
        <v>0</v>
      </c>
      <c r="F51" s="97">
        <v>1500000</v>
      </c>
      <c r="G51" s="97">
        <v>1500000</v>
      </c>
      <c r="H51" s="97">
        <v>1100000</v>
      </c>
      <c r="I51" s="97">
        <v>1100000</v>
      </c>
      <c r="J51" s="97">
        <v>1200000</v>
      </c>
      <c r="K51" s="97">
        <v>0</v>
      </c>
      <c r="L51" s="97"/>
      <c r="M51" s="97"/>
      <c r="N51" s="97">
        <v>1200000</v>
      </c>
      <c r="O51" s="97">
        <v>1500000</v>
      </c>
      <c r="P51" s="108">
        <f t="shared" si="7"/>
        <v>10600000</v>
      </c>
      <c r="Q51" s="118"/>
    </row>
    <row r="52" spans="1:17" ht="15" hidden="1" customHeight="1">
      <c r="A52" s="117"/>
      <c r="B52" s="220"/>
      <c r="C52" s="101" t="s">
        <v>34</v>
      </c>
      <c r="D52" s="97">
        <v>1000000</v>
      </c>
      <c r="E52" s="97">
        <v>0</v>
      </c>
      <c r="F52" s="97">
        <v>1000000</v>
      </c>
      <c r="G52" s="97">
        <v>1000000</v>
      </c>
      <c r="H52" s="97">
        <v>800000</v>
      </c>
      <c r="I52" s="97">
        <v>800000</v>
      </c>
      <c r="J52" s="97">
        <v>850000</v>
      </c>
      <c r="K52" s="97">
        <v>0</v>
      </c>
      <c r="L52" s="97"/>
      <c r="M52" s="97"/>
      <c r="N52" s="97">
        <v>850000</v>
      </c>
      <c r="O52" s="97">
        <v>1000000</v>
      </c>
      <c r="P52" s="108">
        <f t="shared" si="7"/>
        <v>7300000</v>
      </c>
      <c r="Q52" s="118"/>
    </row>
    <row r="53" spans="1:17" ht="15" hidden="1" customHeight="1">
      <c r="A53" s="117"/>
      <c r="B53" s="220"/>
      <c r="C53" s="98" t="s">
        <v>23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/>
      <c r="M53" s="97"/>
      <c r="N53" s="97">
        <v>0</v>
      </c>
      <c r="O53" s="97">
        <v>0</v>
      </c>
      <c r="P53" s="108">
        <f t="shared" si="7"/>
        <v>0</v>
      </c>
      <c r="Q53" s="118"/>
    </row>
    <row r="54" spans="1:17" ht="15" hidden="1" customHeight="1">
      <c r="A54" s="117"/>
      <c r="B54" s="221"/>
      <c r="C54" s="99" t="s">
        <v>54</v>
      </c>
      <c r="D54" s="100">
        <v>2500000</v>
      </c>
      <c r="E54" s="100">
        <v>0</v>
      </c>
      <c r="F54" s="100">
        <f t="shared" ref="F54:N54" si="10">SUM(F51:F53)</f>
        <v>2500000</v>
      </c>
      <c r="G54" s="100">
        <f t="shared" si="10"/>
        <v>2500000</v>
      </c>
      <c r="H54" s="100">
        <f t="shared" si="10"/>
        <v>1900000</v>
      </c>
      <c r="I54" s="100">
        <f t="shared" si="10"/>
        <v>1900000</v>
      </c>
      <c r="J54" s="100">
        <f t="shared" si="10"/>
        <v>2050000</v>
      </c>
      <c r="K54" s="100">
        <v>0</v>
      </c>
      <c r="L54" s="100"/>
      <c r="M54" s="100"/>
      <c r="N54" s="100">
        <f t="shared" si="10"/>
        <v>2050000</v>
      </c>
      <c r="O54" s="100">
        <f>SUM(O51:O53)</f>
        <v>2500000</v>
      </c>
      <c r="P54" s="133">
        <f t="shared" si="7"/>
        <v>17900000</v>
      </c>
      <c r="Q54" s="118"/>
    </row>
    <row r="55" spans="1:17" ht="15" customHeight="1">
      <c r="A55" s="117"/>
      <c r="B55" s="227" t="s">
        <v>35</v>
      </c>
      <c r="C55" s="96" t="s">
        <v>36</v>
      </c>
      <c r="D55" s="171">
        <v>3200000</v>
      </c>
      <c r="E55" s="171">
        <v>3700000</v>
      </c>
      <c r="F55" s="171">
        <v>5200000</v>
      </c>
      <c r="G55" s="171">
        <v>3700000</v>
      </c>
      <c r="H55" s="172">
        <v>3700000</v>
      </c>
      <c r="I55" s="171">
        <v>1500000</v>
      </c>
      <c r="J55" s="171">
        <v>3200000</v>
      </c>
      <c r="K55" s="172">
        <v>3700000</v>
      </c>
      <c r="L55" s="171">
        <v>3700000</v>
      </c>
      <c r="M55" s="171">
        <v>5200000</v>
      </c>
      <c r="N55" s="171">
        <v>5200000</v>
      </c>
      <c r="O55" s="171">
        <v>3200000</v>
      </c>
      <c r="P55" s="173">
        <f t="shared" si="7"/>
        <v>45200000</v>
      </c>
      <c r="Q55" s="118"/>
    </row>
    <row r="56" spans="1:17" ht="15" customHeight="1">
      <c r="A56" s="117"/>
      <c r="B56" s="228"/>
      <c r="C56" s="96" t="s">
        <v>37</v>
      </c>
      <c r="D56" s="171">
        <v>1000000</v>
      </c>
      <c r="E56" s="171">
        <v>2000000</v>
      </c>
      <c r="F56" s="171">
        <v>2000000</v>
      </c>
      <c r="G56" s="171">
        <v>1500000</v>
      </c>
      <c r="H56" s="171">
        <v>1500000</v>
      </c>
      <c r="I56" s="171">
        <v>2000000</v>
      </c>
      <c r="J56" s="171">
        <v>1500000</v>
      </c>
      <c r="K56" s="171">
        <v>1500000</v>
      </c>
      <c r="L56" s="171">
        <v>2000000</v>
      </c>
      <c r="M56" s="171">
        <v>2000000</v>
      </c>
      <c r="N56" s="171">
        <v>2000000</v>
      </c>
      <c r="O56" s="171">
        <v>2000000</v>
      </c>
      <c r="P56" s="173">
        <f t="shared" si="7"/>
        <v>21000000</v>
      </c>
      <c r="Q56" s="118"/>
    </row>
    <row r="57" spans="1:17" ht="15" customHeight="1">
      <c r="A57" s="117"/>
      <c r="B57" s="228"/>
      <c r="C57" s="98" t="s">
        <v>23</v>
      </c>
      <c r="D57" s="171">
        <v>300000</v>
      </c>
      <c r="E57" s="171">
        <v>300000</v>
      </c>
      <c r="F57" s="171">
        <v>300000</v>
      </c>
      <c r="G57" s="171">
        <v>300000</v>
      </c>
      <c r="H57" s="172">
        <v>300000</v>
      </c>
      <c r="I57" s="171">
        <v>300000</v>
      </c>
      <c r="J57" s="171">
        <v>300000</v>
      </c>
      <c r="K57" s="172">
        <v>300000</v>
      </c>
      <c r="L57" s="171">
        <v>300000</v>
      </c>
      <c r="M57" s="171">
        <v>300000</v>
      </c>
      <c r="N57" s="171">
        <v>300000</v>
      </c>
      <c r="O57" s="171">
        <v>300000</v>
      </c>
      <c r="P57" s="173">
        <f t="shared" si="7"/>
        <v>3600000</v>
      </c>
      <c r="Q57" s="118"/>
    </row>
    <row r="58" spans="1:17" ht="15" customHeight="1">
      <c r="A58" s="117"/>
      <c r="B58" s="229"/>
      <c r="C58" s="99" t="s">
        <v>54</v>
      </c>
      <c r="D58" s="100">
        <f t="shared" ref="D58:L58" si="11">SUM(D55:D57)</f>
        <v>4500000</v>
      </c>
      <c r="E58" s="100">
        <f t="shared" si="11"/>
        <v>6000000</v>
      </c>
      <c r="F58" s="100">
        <f t="shared" si="11"/>
        <v>7500000</v>
      </c>
      <c r="G58" s="100">
        <f t="shared" si="11"/>
        <v>5500000</v>
      </c>
      <c r="H58" s="100">
        <f t="shared" si="11"/>
        <v>5500000</v>
      </c>
      <c r="I58" s="100">
        <f t="shared" si="11"/>
        <v>3800000</v>
      </c>
      <c r="J58" s="100">
        <f t="shared" si="11"/>
        <v>5000000</v>
      </c>
      <c r="K58" s="100">
        <f t="shared" si="11"/>
        <v>5500000</v>
      </c>
      <c r="L58" s="100">
        <f t="shared" si="11"/>
        <v>6000000</v>
      </c>
      <c r="M58" s="100">
        <v>7500000</v>
      </c>
      <c r="N58" s="100">
        <f>SUM(N55:N57)</f>
        <v>7500000</v>
      </c>
      <c r="O58" s="100">
        <f>SUM(O55:O57)</f>
        <v>5500000</v>
      </c>
      <c r="P58" s="133">
        <f>SUM(D58:O58)</f>
        <v>69800000</v>
      </c>
      <c r="Q58" s="119"/>
    </row>
    <row r="59" spans="1:17" ht="15" customHeight="1">
      <c r="A59" s="117"/>
      <c r="B59" s="214" t="s">
        <v>59</v>
      </c>
      <c r="C59" s="215"/>
      <c r="D59" s="97">
        <v>1200000</v>
      </c>
      <c r="E59" s="97">
        <v>1100000</v>
      </c>
      <c r="F59" s="109">
        <v>1500000</v>
      </c>
      <c r="G59" s="110">
        <v>700000</v>
      </c>
      <c r="H59" s="106">
        <v>1100000</v>
      </c>
      <c r="I59" s="110">
        <v>700000</v>
      </c>
      <c r="J59" s="111">
        <v>800000</v>
      </c>
      <c r="K59" s="111">
        <v>1100000</v>
      </c>
      <c r="L59" s="93">
        <v>1700000</v>
      </c>
      <c r="M59" s="111">
        <v>1300000</v>
      </c>
      <c r="N59" s="93">
        <v>1700000</v>
      </c>
      <c r="O59" s="111">
        <v>1100000</v>
      </c>
      <c r="P59" s="134">
        <f t="shared" si="7"/>
        <v>14000000</v>
      </c>
      <c r="Q59" s="118"/>
    </row>
    <row r="60" spans="1:17" ht="15" customHeight="1" thickBot="1">
      <c r="A60" s="117"/>
      <c r="B60" s="160"/>
      <c r="C60" s="161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08">
        <f t="shared" si="7"/>
        <v>0</v>
      </c>
      <c r="Q60" s="118"/>
    </row>
    <row r="61" spans="1:17" ht="15" customHeight="1" thickTop="1" thickBot="1">
      <c r="A61" s="117"/>
      <c r="B61" s="158" t="s">
        <v>60</v>
      </c>
      <c r="C61" s="158"/>
      <c r="D61" s="113">
        <f t="shared" ref="D61:O61" si="12">+D40+D46+D50+D58+D59</f>
        <v>15860000</v>
      </c>
      <c r="E61" s="113">
        <f t="shared" si="12"/>
        <v>17770000</v>
      </c>
      <c r="F61" s="113">
        <f t="shared" si="12"/>
        <v>26300000</v>
      </c>
      <c r="G61" s="113">
        <f t="shared" si="12"/>
        <v>14770000</v>
      </c>
      <c r="H61" s="113">
        <f t="shared" si="12"/>
        <v>15670000</v>
      </c>
      <c r="I61" s="113">
        <f t="shared" si="12"/>
        <v>14070000</v>
      </c>
      <c r="J61" s="113">
        <f t="shared" si="12"/>
        <v>17970000</v>
      </c>
      <c r="K61" s="113">
        <f t="shared" si="12"/>
        <v>18870000</v>
      </c>
      <c r="L61" s="113">
        <f t="shared" si="12"/>
        <v>21080000</v>
      </c>
      <c r="M61" s="113">
        <v>27600000</v>
      </c>
      <c r="N61" s="113">
        <f t="shared" si="12"/>
        <v>23370000</v>
      </c>
      <c r="O61" s="113">
        <f t="shared" si="12"/>
        <v>17670000</v>
      </c>
      <c r="P61" s="113">
        <f>+P40+P46+P50+P54+P58+P59+P60</f>
        <v>248900000</v>
      </c>
      <c r="Q61" s="118"/>
    </row>
    <row r="62" spans="1:17" ht="14.25" customHeight="1" thickTop="1" thickBot="1">
      <c r="A62" s="120"/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3"/>
      <c r="P62" s="122"/>
      <c r="Q62" s="124"/>
    </row>
    <row r="63" spans="1:17" ht="9.75" customHeight="1" thickTop="1">
      <c r="B63" s="102"/>
      <c r="C63" s="102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P63" s="103"/>
    </row>
    <row r="64" spans="1:17" ht="26.25" customHeight="1">
      <c r="B64" s="126" t="s">
        <v>63</v>
      </c>
      <c r="C64" s="102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55"/>
      <c r="P64" s="103"/>
    </row>
    <row r="65" spans="2:16" ht="7.5" customHeight="1"/>
    <row r="66" spans="2:16" ht="15" thickBot="1">
      <c r="B66" s="230" t="s">
        <v>85</v>
      </c>
      <c r="C66" s="231"/>
      <c r="D66" s="130" t="s">
        <v>80</v>
      </c>
      <c r="E66" s="130" t="s">
        <v>81</v>
      </c>
      <c r="F66" s="130" t="s">
        <v>83</v>
      </c>
      <c r="G66" s="130" t="s">
        <v>84</v>
      </c>
      <c r="H66" s="130" t="s">
        <v>71</v>
      </c>
      <c r="I66" s="130" t="s">
        <v>72</v>
      </c>
      <c r="J66" s="130" t="s">
        <v>73</v>
      </c>
      <c r="K66" s="130" t="s">
        <v>74</v>
      </c>
      <c r="L66" s="130" t="s">
        <v>75</v>
      </c>
      <c r="M66" s="130" t="s">
        <v>76</v>
      </c>
      <c r="N66" s="130" t="s">
        <v>77</v>
      </c>
      <c r="O66" s="130" t="s">
        <v>78</v>
      </c>
    </row>
    <row r="67" spans="2:16" ht="15.75" thickTop="1" thickBot="1">
      <c r="B67" s="95" t="s">
        <v>50</v>
      </c>
      <c r="C67" s="95" t="s">
        <v>51</v>
      </c>
      <c r="D67" s="95" t="s">
        <v>52</v>
      </c>
      <c r="E67" s="95" t="s">
        <v>52</v>
      </c>
      <c r="F67" s="95" t="s">
        <v>52</v>
      </c>
      <c r="G67" s="95" t="s">
        <v>52</v>
      </c>
      <c r="H67" s="95" t="s">
        <v>52</v>
      </c>
      <c r="I67" s="95" t="s">
        <v>52</v>
      </c>
      <c r="J67" s="95" t="s">
        <v>52</v>
      </c>
      <c r="K67" s="95" t="s">
        <v>52</v>
      </c>
      <c r="L67" s="95" t="s">
        <v>52</v>
      </c>
      <c r="M67" s="95" t="s">
        <v>52</v>
      </c>
      <c r="N67" s="95" t="s">
        <v>52</v>
      </c>
      <c r="O67" s="95" t="s">
        <v>52</v>
      </c>
      <c r="P67" s="129" t="s">
        <v>53</v>
      </c>
    </row>
    <row r="68" spans="2:16" ht="13.5" customHeight="1" thickTop="1">
      <c r="B68" s="216" t="s">
        <v>0</v>
      </c>
      <c r="C68" s="96" t="s">
        <v>16</v>
      </c>
      <c r="D68" s="97">
        <v>35080</v>
      </c>
      <c r="E68" s="97">
        <v>394270</v>
      </c>
      <c r="F68" s="97">
        <v>221140</v>
      </c>
      <c r="G68" s="97">
        <v>402810</v>
      </c>
      <c r="H68" s="97">
        <v>377060</v>
      </c>
      <c r="I68" s="97">
        <v>198867</v>
      </c>
      <c r="J68" s="97">
        <v>397100</v>
      </c>
      <c r="K68" s="97">
        <v>66000</v>
      </c>
      <c r="L68" s="97">
        <v>177780</v>
      </c>
      <c r="M68" s="97">
        <v>219340</v>
      </c>
      <c r="N68" s="97">
        <v>217040</v>
      </c>
      <c r="O68" s="97">
        <v>280740</v>
      </c>
      <c r="P68" s="128">
        <f>SUM(D68:O68)</f>
        <v>2987227</v>
      </c>
    </row>
    <row r="69" spans="2:16">
      <c r="B69" s="217"/>
      <c r="C69" s="96" t="s">
        <v>20</v>
      </c>
      <c r="D69" s="97">
        <v>1481880</v>
      </c>
      <c r="E69" s="97">
        <v>1612105</v>
      </c>
      <c r="F69" s="97">
        <v>4070480</v>
      </c>
      <c r="G69" s="97">
        <v>415191</v>
      </c>
      <c r="H69" s="97">
        <v>1045665</v>
      </c>
      <c r="I69" s="97">
        <v>1734910</v>
      </c>
      <c r="J69" s="97">
        <v>2977890</v>
      </c>
      <c r="K69" s="97">
        <v>914733</v>
      </c>
      <c r="L69" s="97">
        <v>1036640</v>
      </c>
      <c r="M69" s="97">
        <v>3018486</v>
      </c>
      <c r="N69" s="97">
        <v>1805718</v>
      </c>
      <c r="O69" s="97">
        <v>1143910</v>
      </c>
      <c r="P69" s="97">
        <f>SUM(D69:O69)</f>
        <v>21257608</v>
      </c>
    </row>
    <row r="70" spans="2:16">
      <c r="B70" s="217"/>
      <c r="C70" s="96" t="s">
        <v>21</v>
      </c>
      <c r="D70" s="97">
        <v>380780</v>
      </c>
      <c r="E70" s="97">
        <v>840910</v>
      </c>
      <c r="F70" s="97">
        <v>1970445</v>
      </c>
      <c r="G70" s="97">
        <v>809758</v>
      </c>
      <c r="H70" s="97">
        <v>899836</v>
      </c>
      <c r="I70" s="97">
        <v>777143</v>
      </c>
      <c r="J70" s="97">
        <v>946810</v>
      </c>
      <c r="K70" s="97">
        <v>135590</v>
      </c>
      <c r="L70" s="97">
        <v>461610</v>
      </c>
      <c r="M70" s="97">
        <v>1108133</v>
      </c>
      <c r="N70" s="97">
        <v>823748</v>
      </c>
      <c r="O70" s="97">
        <v>611055</v>
      </c>
      <c r="P70" s="97"/>
    </row>
    <row r="71" spans="2:16">
      <c r="B71" s="217"/>
      <c r="C71" s="98" t="s">
        <v>23</v>
      </c>
      <c r="D71" s="97">
        <v>67868</v>
      </c>
      <c r="E71" s="97">
        <v>83509</v>
      </c>
      <c r="F71" s="97">
        <v>316990</v>
      </c>
      <c r="G71" s="97">
        <v>25498</v>
      </c>
      <c r="H71" s="97">
        <v>190967</v>
      </c>
      <c r="I71" s="97">
        <v>365721</v>
      </c>
      <c r="J71" s="97">
        <v>6776</v>
      </c>
      <c r="K71" s="97">
        <v>5670</v>
      </c>
      <c r="L71" s="97">
        <v>104631</v>
      </c>
      <c r="M71" s="97">
        <v>187627</v>
      </c>
      <c r="N71" s="97">
        <v>59849</v>
      </c>
      <c r="O71" s="97">
        <v>115465</v>
      </c>
      <c r="P71" s="97">
        <f t="shared" ref="P71:P76" si="13">SUM(D71:O71)</f>
        <v>1530571</v>
      </c>
    </row>
    <row r="72" spans="2:16">
      <c r="B72" s="218"/>
      <c r="C72" s="99" t="s">
        <v>54</v>
      </c>
      <c r="D72" s="100">
        <f t="shared" ref="D72:O72" si="14">SUM(D68:D71)</f>
        <v>1965608</v>
      </c>
      <c r="E72" s="100">
        <f t="shared" si="14"/>
        <v>2930794</v>
      </c>
      <c r="F72" s="100">
        <f t="shared" si="14"/>
        <v>6579055</v>
      </c>
      <c r="G72" s="100">
        <f t="shared" si="14"/>
        <v>1653257</v>
      </c>
      <c r="H72" s="100">
        <f t="shared" si="14"/>
        <v>2513528</v>
      </c>
      <c r="I72" s="100">
        <f t="shared" si="14"/>
        <v>3076641</v>
      </c>
      <c r="J72" s="100">
        <f t="shared" si="14"/>
        <v>4328576</v>
      </c>
      <c r="K72" s="100">
        <f t="shared" si="14"/>
        <v>1121993</v>
      </c>
      <c r="L72" s="100">
        <f t="shared" si="14"/>
        <v>1780661</v>
      </c>
      <c r="M72" s="100">
        <f t="shared" si="14"/>
        <v>4533586</v>
      </c>
      <c r="N72" s="100">
        <f t="shared" si="14"/>
        <v>2906355</v>
      </c>
      <c r="O72" s="100">
        <f t="shared" si="14"/>
        <v>2151170</v>
      </c>
      <c r="P72" s="100">
        <f t="shared" si="13"/>
        <v>35541224</v>
      </c>
    </row>
    <row r="73" spans="2:16" ht="14.25" customHeight="1">
      <c r="B73" s="216" t="s">
        <v>55</v>
      </c>
      <c r="C73" s="96" t="s">
        <v>26</v>
      </c>
      <c r="D73" s="97">
        <v>460000</v>
      </c>
      <c r="E73" s="97">
        <v>812430</v>
      </c>
      <c r="F73" s="97">
        <v>2461150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97">
        <v>0</v>
      </c>
      <c r="P73" s="97">
        <f t="shared" si="13"/>
        <v>3733580</v>
      </c>
    </row>
    <row r="74" spans="2:16" ht="13.5" customHeight="1">
      <c r="B74" s="217"/>
      <c r="C74" s="96" t="s">
        <v>56</v>
      </c>
      <c r="D74" s="97">
        <v>1842166</v>
      </c>
      <c r="E74" s="97">
        <v>1597895</v>
      </c>
      <c r="F74" s="97">
        <v>3408612</v>
      </c>
      <c r="G74" s="97">
        <v>1856070</v>
      </c>
      <c r="H74" s="97">
        <v>1225958</v>
      </c>
      <c r="I74" s="97">
        <v>3349601</v>
      </c>
      <c r="J74" s="97">
        <v>2756350</v>
      </c>
      <c r="K74" s="97">
        <v>1571190</v>
      </c>
      <c r="L74" s="97">
        <v>2107700</v>
      </c>
      <c r="M74" s="97">
        <v>4679020</v>
      </c>
      <c r="N74" s="97">
        <v>2795360</v>
      </c>
      <c r="O74" s="97">
        <v>2175850</v>
      </c>
      <c r="P74" s="97">
        <f t="shared" si="13"/>
        <v>29365772</v>
      </c>
    </row>
    <row r="75" spans="2:16">
      <c r="B75" s="217"/>
      <c r="C75" s="101" t="s">
        <v>28</v>
      </c>
      <c r="D75" s="97">
        <v>2268536</v>
      </c>
      <c r="E75" s="97">
        <v>839085</v>
      </c>
      <c r="F75" s="97">
        <v>1460257</v>
      </c>
      <c r="G75" s="97">
        <v>857960</v>
      </c>
      <c r="H75" s="97">
        <v>950816</v>
      </c>
      <c r="I75" s="97">
        <v>1458320</v>
      </c>
      <c r="J75" s="97">
        <v>1928465</v>
      </c>
      <c r="K75" s="97">
        <v>735900</v>
      </c>
      <c r="L75" s="97">
        <v>966090</v>
      </c>
      <c r="M75" s="97">
        <v>1963937</v>
      </c>
      <c r="N75" s="97">
        <v>1275535</v>
      </c>
      <c r="O75" s="97">
        <v>1024142</v>
      </c>
      <c r="P75" s="97">
        <f t="shared" si="13"/>
        <v>15729043</v>
      </c>
    </row>
    <row r="76" spans="2:16">
      <c r="B76" s="217"/>
      <c r="C76" s="153" t="s">
        <v>57</v>
      </c>
      <c r="D76" s="97">
        <v>1656200</v>
      </c>
      <c r="E76" s="97">
        <v>1605100</v>
      </c>
      <c r="F76" s="97">
        <v>1194910</v>
      </c>
      <c r="G76" s="97">
        <v>1249650</v>
      </c>
      <c r="H76" s="97">
        <v>720680</v>
      </c>
      <c r="I76" s="97">
        <v>495180</v>
      </c>
      <c r="J76" s="97">
        <v>765340</v>
      </c>
      <c r="K76" s="97">
        <v>745690</v>
      </c>
      <c r="L76" s="97">
        <v>880009</v>
      </c>
      <c r="M76" s="97">
        <v>3628480</v>
      </c>
      <c r="N76" s="97">
        <v>973500</v>
      </c>
      <c r="O76" s="97">
        <v>875070</v>
      </c>
      <c r="P76" s="97">
        <f t="shared" si="13"/>
        <v>14789809</v>
      </c>
    </row>
    <row r="77" spans="2:16">
      <c r="B77" s="217"/>
      <c r="C77" s="98" t="s">
        <v>23</v>
      </c>
      <c r="D77" s="97">
        <v>810803</v>
      </c>
      <c r="E77" s="97">
        <v>843942</v>
      </c>
      <c r="F77" s="97">
        <v>1243872</v>
      </c>
      <c r="G77" s="97">
        <v>1066503</v>
      </c>
      <c r="H77" s="97">
        <v>3023250</v>
      </c>
      <c r="I77" s="97">
        <v>1711964</v>
      </c>
      <c r="J77" s="97">
        <v>2119047</v>
      </c>
      <c r="K77" s="97">
        <v>2078770</v>
      </c>
      <c r="L77" s="97">
        <v>1360196</v>
      </c>
      <c r="M77" s="97">
        <v>1616436</v>
      </c>
      <c r="N77" s="97">
        <v>1855031</v>
      </c>
      <c r="O77" s="97">
        <v>817537</v>
      </c>
      <c r="P77" s="97">
        <f t="shared" ref="P77:P92" si="15">SUM(D77:O77)</f>
        <v>18547351</v>
      </c>
    </row>
    <row r="78" spans="2:16" ht="15" thickBot="1">
      <c r="B78" s="218"/>
      <c r="C78" s="99" t="s">
        <v>54</v>
      </c>
      <c r="D78" s="100">
        <f>SUM(D73:D77)</f>
        <v>7037705</v>
      </c>
      <c r="E78" s="100">
        <f>SUM(E73:E77)</f>
        <v>5698452</v>
      </c>
      <c r="F78" s="100">
        <f>SUM(F73:F77)</f>
        <v>9768801</v>
      </c>
      <c r="G78" s="100">
        <f>SUM(G73:G77)</f>
        <v>5030183</v>
      </c>
      <c r="H78" s="100">
        <f>SUM(H73:H77)</f>
        <v>5920704</v>
      </c>
      <c r="I78" s="100">
        <f t="shared" ref="I78:O78" si="16">SUM(I73:I77)</f>
        <v>7015065</v>
      </c>
      <c r="J78" s="100">
        <f t="shared" si="16"/>
        <v>7569202</v>
      </c>
      <c r="K78" s="100">
        <f t="shared" si="16"/>
        <v>5131550</v>
      </c>
      <c r="L78" s="100">
        <f t="shared" si="16"/>
        <v>5313995</v>
      </c>
      <c r="M78" s="100">
        <f t="shared" si="16"/>
        <v>11887873</v>
      </c>
      <c r="N78" s="100">
        <f t="shared" si="16"/>
        <v>6899426</v>
      </c>
      <c r="O78" s="100">
        <f t="shared" si="16"/>
        <v>4892599</v>
      </c>
      <c r="P78" s="100">
        <f t="shared" si="15"/>
        <v>82165555</v>
      </c>
    </row>
    <row r="79" spans="2:16" ht="14.25" customHeight="1">
      <c r="B79" s="224" t="s">
        <v>30</v>
      </c>
      <c r="C79" s="96" t="s">
        <v>31</v>
      </c>
      <c r="D79" s="97">
        <v>72690</v>
      </c>
      <c r="E79" s="97">
        <v>100340</v>
      </c>
      <c r="F79" s="97">
        <v>72900</v>
      </c>
      <c r="G79" s="97">
        <v>121975</v>
      </c>
      <c r="H79" s="97">
        <v>226250</v>
      </c>
      <c r="I79" s="97">
        <v>1309688</v>
      </c>
      <c r="J79" s="97">
        <v>176272</v>
      </c>
      <c r="K79" s="97">
        <v>178801</v>
      </c>
      <c r="L79" s="97">
        <v>493380</v>
      </c>
      <c r="M79" s="97">
        <v>213120</v>
      </c>
      <c r="N79" s="168">
        <v>182920</v>
      </c>
      <c r="O79" s="97">
        <v>49710</v>
      </c>
      <c r="P79" s="97">
        <f t="shared" si="15"/>
        <v>3198046</v>
      </c>
    </row>
    <row r="80" spans="2:16" ht="13.5" customHeight="1">
      <c r="B80" s="225"/>
      <c r="C80" s="137" t="s">
        <v>58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/>
      <c r="O80" s="97">
        <v>0</v>
      </c>
      <c r="P80" s="97">
        <f t="shared" si="15"/>
        <v>0</v>
      </c>
    </row>
    <row r="81" spans="2:17">
      <c r="B81" s="225"/>
      <c r="C81" s="98" t="s">
        <v>23</v>
      </c>
      <c r="D81" s="97">
        <v>10600</v>
      </c>
      <c r="E81" s="97">
        <v>12300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/>
      <c r="O81" s="97">
        <v>0</v>
      </c>
      <c r="P81" s="97">
        <f t="shared" si="15"/>
        <v>22900</v>
      </c>
    </row>
    <row r="82" spans="2:17">
      <c r="B82" s="226"/>
      <c r="C82" s="99" t="s">
        <v>54</v>
      </c>
      <c r="D82" s="100">
        <f>SUM(D79:D81)</f>
        <v>83290</v>
      </c>
      <c r="E82" s="100">
        <f>SUM(E79:E81)</f>
        <v>112640</v>
      </c>
      <c r="F82" s="100">
        <f>SUM(F79:F81)</f>
        <v>72900</v>
      </c>
      <c r="G82" s="100">
        <f>SUM(G79:G81)</f>
        <v>121975</v>
      </c>
      <c r="H82" s="100">
        <f>SUM(H79:H81)</f>
        <v>226250</v>
      </c>
      <c r="I82" s="100">
        <f t="shared" ref="I82:O82" si="17">SUM(I79:I81)</f>
        <v>1309688</v>
      </c>
      <c r="J82" s="100">
        <f t="shared" si="17"/>
        <v>176272</v>
      </c>
      <c r="K82" s="100">
        <f t="shared" si="17"/>
        <v>178801</v>
      </c>
      <c r="L82" s="100">
        <f t="shared" si="17"/>
        <v>493380</v>
      </c>
      <c r="M82" s="100">
        <f t="shared" si="17"/>
        <v>213120</v>
      </c>
      <c r="N82" s="100">
        <f t="shared" si="17"/>
        <v>182920</v>
      </c>
      <c r="O82" s="100">
        <f t="shared" si="17"/>
        <v>49710</v>
      </c>
      <c r="P82" s="100">
        <f t="shared" si="15"/>
        <v>3220946</v>
      </c>
    </row>
    <row r="83" spans="2:17" ht="14.25" hidden="1" customHeight="1">
      <c r="B83" s="219" t="s">
        <v>32</v>
      </c>
      <c r="C83" s="96" t="s">
        <v>33</v>
      </c>
      <c r="D83" s="97">
        <v>0</v>
      </c>
      <c r="E83" s="97">
        <v>0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f t="shared" si="15"/>
        <v>0</v>
      </c>
    </row>
    <row r="84" spans="2:17" ht="13.5" hidden="1" customHeight="1">
      <c r="B84" s="220"/>
      <c r="C84" s="101" t="s">
        <v>34</v>
      </c>
      <c r="D84" s="97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f t="shared" si="15"/>
        <v>0</v>
      </c>
    </row>
    <row r="85" spans="2:17" hidden="1">
      <c r="B85" s="220"/>
      <c r="C85" s="98" t="s">
        <v>23</v>
      </c>
      <c r="D85" s="97">
        <v>0</v>
      </c>
      <c r="E85" s="97">
        <v>0</v>
      </c>
      <c r="F85" s="97">
        <v>0</v>
      </c>
      <c r="G85" s="97">
        <v>0</v>
      </c>
      <c r="H85" s="97">
        <v>0</v>
      </c>
      <c r="I85" s="97">
        <v>0</v>
      </c>
      <c r="J85" s="97">
        <v>0</v>
      </c>
      <c r="K85" s="97">
        <v>0</v>
      </c>
      <c r="L85" s="97">
        <v>0</v>
      </c>
      <c r="M85" s="97">
        <v>0</v>
      </c>
      <c r="N85" s="97">
        <v>0</v>
      </c>
      <c r="O85" s="97">
        <v>0</v>
      </c>
      <c r="P85" s="97">
        <f t="shared" si="15"/>
        <v>0</v>
      </c>
    </row>
    <row r="86" spans="2:17" hidden="1">
      <c r="B86" s="221"/>
      <c r="C86" s="99" t="s">
        <v>54</v>
      </c>
      <c r="D86" s="100">
        <f>SUM(D83:D85)</f>
        <v>0</v>
      </c>
      <c r="E86" s="100">
        <f>SUM(E83:E85)</f>
        <v>0</v>
      </c>
      <c r="F86" s="100">
        <v>0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0">
        <v>0</v>
      </c>
      <c r="M86" s="100">
        <v>0</v>
      </c>
      <c r="N86" s="100">
        <f>SUM(N83:N85)</f>
        <v>0</v>
      </c>
      <c r="O86" s="100">
        <v>0</v>
      </c>
      <c r="P86" s="100">
        <f t="shared" si="15"/>
        <v>0</v>
      </c>
    </row>
    <row r="87" spans="2:17" ht="14.25" customHeight="1">
      <c r="B87" s="227" t="s">
        <v>35</v>
      </c>
      <c r="C87" s="96" t="s">
        <v>36</v>
      </c>
      <c r="D87" s="97">
        <v>4542514</v>
      </c>
      <c r="E87" s="97">
        <v>2975984</v>
      </c>
      <c r="F87" s="97">
        <v>3170898</v>
      </c>
      <c r="G87" s="97">
        <v>2099958</v>
      </c>
      <c r="H87" s="97">
        <v>1782912</v>
      </c>
      <c r="I87" s="97">
        <v>3018023</v>
      </c>
      <c r="J87" s="97">
        <v>2338808</v>
      </c>
      <c r="K87" s="97">
        <v>2131840</v>
      </c>
      <c r="L87" s="97">
        <v>2605580</v>
      </c>
      <c r="M87" s="97">
        <v>1603406</v>
      </c>
      <c r="N87" s="97">
        <v>2213358</v>
      </c>
      <c r="O87" s="97">
        <v>2174170</v>
      </c>
      <c r="P87" s="97">
        <f t="shared" si="15"/>
        <v>30657451</v>
      </c>
    </row>
    <row r="88" spans="2:17" ht="13.5" customHeight="1">
      <c r="B88" s="228"/>
      <c r="C88" s="96" t="s">
        <v>37</v>
      </c>
      <c r="D88" s="97">
        <v>1885370</v>
      </c>
      <c r="E88" s="97">
        <v>1724867</v>
      </c>
      <c r="F88" s="97">
        <v>2256760</v>
      </c>
      <c r="G88" s="97">
        <v>2682435</v>
      </c>
      <c r="H88" s="97">
        <v>907958</v>
      </c>
      <c r="I88" s="97">
        <v>3575350</v>
      </c>
      <c r="J88" s="97">
        <v>1769623</v>
      </c>
      <c r="K88" s="97">
        <v>2863258</v>
      </c>
      <c r="L88" s="97">
        <v>3558484</v>
      </c>
      <c r="M88" s="97">
        <v>2819626</v>
      </c>
      <c r="N88" s="97">
        <v>2529470</v>
      </c>
      <c r="O88" s="97">
        <v>4424745</v>
      </c>
      <c r="P88" s="97">
        <f t="shared" si="15"/>
        <v>30997946</v>
      </c>
    </row>
    <row r="89" spans="2:17">
      <c r="B89" s="228"/>
      <c r="C89" s="98" t="s">
        <v>23</v>
      </c>
      <c r="D89" s="97">
        <v>113746</v>
      </c>
      <c r="E89" s="97">
        <v>131680</v>
      </c>
      <c r="F89" s="97">
        <v>205390</v>
      </c>
      <c r="G89" s="97">
        <v>96727</v>
      </c>
      <c r="H89" s="97">
        <v>197610</v>
      </c>
      <c r="I89" s="97">
        <v>203324</v>
      </c>
      <c r="J89" s="97">
        <v>32890</v>
      </c>
      <c r="K89" s="97">
        <v>22150</v>
      </c>
      <c r="L89" s="97">
        <v>160500</v>
      </c>
      <c r="M89" s="97">
        <v>144690</v>
      </c>
      <c r="N89" s="97">
        <v>421300</v>
      </c>
      <c r="O89" s="97">
        <v>45585</v>
      </c>
      <c r="P89" s="97">
        <f t="shared" si="15"/>
        <v>1775592</v>
      </c>
    </row>
    <row r="90" spans="2:17">
      <c r="B90" s="229"/>
      <c r="C90" s="99" t="s">
        <v>54</v>
      </c>
      <c r="D90" s="100">
        <f t="shared" ref="D90:O90" si="18">SUM(D87:D89)</f>
        <v>6541630</v>
      </c>
      <c r="E90" s="100">
        <f t="shared" si="18"/>
        <v>4832531</v>
      </c>
      <c r="F90" s="100">
        <f t="shared" si="18"/>
        <v>5633048</v>
      </c>
      <c r="G90" s="100">
        <f t="shared" si="18"/>
        <v>4879120</v>
      </c>
      <c r="H90" s="100">
        <f t="shared" si="18"/>
        <v>2888480</v>
      </c>
      <c r="I90" s="100">
        <f t="shared" si="18"/>
        <v>6796697</v>
      </c>
      <c r="J90" s="100">
        <f t="shared" si="18"/>
        <v>4141321</v>
      </c>
      <c r="K90" s="100">
        <f t="shared" si="18"/>
        <v>5017248</v>
      </c>
      <c r="L90" s="100">
        <f t="shared" si="18"/>
        <v>6324564</v>
      </c>
      <c r="M90" s="100">
        <f t="shared" si="18"/>
        <v>4567722</v>
      </c>
      <c r="N90" s="100">
        <f t="shared" si="18"/>
        <v>5164128</v>
      </c>
      <c r="O90" s="100">
        <f t="shared" si="18"/>
        <v>6644500</v>
      </c>
      <c r="P90" s="100">
        <f t="shared" si="15"/>
        <v>63430989</v>
      </c>
    </row>
    <row r="91" spans="2:17" ht="14.25" customHeight="1">
      <c r="B91" s="214" t="s">
        <v>59</v>
      </c>
      <c r="C91" s="215"/>
      <c r="D91" s="97">
        <v>1211490</v>
      </c>
      <c r="E91" s="97">
        <v>1119410</v>
      </c>
      <c r="F91" s="97">
        <v>1429020</v>
      </c>
      <c r="G91" s="97">
        <v>664460</v>
      </c>
      <c r="H91" s="97">
        <v>1064350</v>
      </c>
      <c r="I91" s="97">
        <v>726677</v>
      </c>
      <c r="J91" s="97">
        <v>782020</v>
      </c>
      <c r="K91" s="97">
        <v>1034251</v>
      </c>
      <c r="L91" s="97">
        <v>1670460</v>
      </c>
      <c r="M91" s="97">
        <v>1302780</v>
      </c>
      <c r="N91" s="97">
        <v>1039592</v>
      </c>
      <c r="O91" s="97">
        <v>1059470</v>
      </c>
      <c r="P91" s="112">
        <f t="shared" si="15"/>
        <v>13103980</v>
      </c>
    </row>
    <row r="92" spans="2:17" ht="14.25" customHeight="1" thickBot="1">
      <c r="B92" s="163"/>
      <c r="C92" s="164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97">
        <f t="shared" si="15"/>
        <v>0</v>
      </c>
    </row>
    <row r="93" spans="2:17" ht="14.25" customHeight="1" thickTop="1" thickBot="1">
      <c r="B93" s="222" t="s">
        <v>60</v>
      </c>
      <c r="C93" s="223"/>
      <c r="D93" s="113">
        <v>16839723</v>
      </c>
      <c r="E93" s="113">
        <v>14693827</v>
      </c>
      <c r="F93" s="113">
        <v>23482824</v>
      </c>
      <c r="G93" s="113">
        <v>12348995</v>
      </c>
      <c r="H93" s="113">
        <v>12613312</v>
      </c>
      <c r="I93" s="113">
        <f t="shared" ref="I93:O93" si="19">+I72+I78+I82+I86+I90+I91</f>
        <v>18924768</v>
      </c>
      <c r="J93" s="113">
        <f t="shared" si="19"/>
        <v>16997391</v>
      </c>
      <c r="K93" s="113">
        <f t="shared" si="19"/>
        <v>12483843</v>
      </c>
      <c r="L93" s="113">
        <f t="shared" si="19"/>
        <v>15583060</v>
      </c>
      <c r="M93" s="113">
        <f t="shared" si="19"/>
        <v>22505081</v>
      </c>
      <c r="N93" s="113">
        <f t="shared" si="19"/>
        <v>16192421</v>
      </c>
      <c r="O93" s="113">
        <f t="shared" si="19"/>
        <v>14797449</v>
      </c>
      <c r="P93" s="113">
        <f>+P72+P78+P82+P86+P90+P91</f>
        <v>197462694</v>
      </c>
    </row>
    <row r="94" spans="2:17" ht="16.5" customHeight="1" thickTop="1">
      <c r="B94" s="102"/>
      <c r="C94" s="102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</sheetData>
  <mergeCells count="20">
    <mergeCell ref="B68:B72"/>
    <mergeCell ref="B41:B46"/>
    <mergeCell ref="B47:B50"/>
    <mergeCell ref="B6:B10"/>
    <mergeCell ref="B11:B15"/>
    <mergeCell ref="B16:B19"/>
    <mergeCell ref="B20:B23"/>
    <mergeCell ref="B36:B40"/>
    <mergeCell ref="B28:C28"/>
    <mergeCell ref="B24:B27"/>
    <mergeCell ref="B59:C59"/>
    <mergeCell ref="B73:B78"/>
    <mergeCell ref="B51:B54"/>
    <mergeCell ref="B93:C93"/>
    <mergeCell ref="B91:C91"/>
    <mergeCell ref="B79:B82"/>
    <mergeCell ref="B87:B90"/>
    <mergeCell ref="B83:B86"/>
    <mergeCell ref="B55:B58"/>
    <mergeCell ref="B66:C66"/>
  </mergeCells>
  <phoneticPr fontId="3"/>
  <pageMargins left="0.75" right="0.75" top="1" bottom="1" header="0.51200000000000001" footer="0.51200000000000001"/>
  <pageSetup paperSize="9" scale="76" orientation="landscape" horizontalDpi="4294967293" r:id="rId1"/>
  <headerFooter alignWithMargins="0"/>
  <rowBreaks count="2" manualBreakCount="2">
    <brk id="33" max="65535" man="1"/>
    <brk id="65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K65"/>
  <sheetViews>
    <sheetView topLeftCell="A23" workbookViewId="0">
      <selection activeCell="I65" sqref="I65"/>
    </sheetView>
  </sheetViews>
  <sheetFormatPr defaultRowHeight="13.5"/>
  <cols>
    <col min="1" max="1" width="9" style="82"/>
    <col min="2" max="3" width="10" style="82" customWidth="1"/>
    <col min="4" max="4" width="1.625" style="82" customWidth="1"/>
    <col min="5" max="5" width="12.75" style="82" customWidth="1"/>
    <col min="6" max="6" width="1.625" style="82" customWidth="1"/>
    <col min="7" max="16384" width="9" style="82"/>
  </cols>
  <sheetData>
    <row r="1" spans="2:11" s="80" customFormat="1" ht="15" customHeight="1"/>
    <row r="2" spans="2:11" s="87" customFormat="1" ht="15" customHeight="1">
      <c r="B2" s="86" t="s">
        <v>64</v>
      </c>
    </row>
    <row r="3" spans="2:11" s="87" customFormat="1" ht="15" customHeight="1">
      <c r="E3" s="86" t="s">
        <v>65</v>
      </c>
    </row>
    <row r="4" spans="2:11" s="87" customFormat="1" ht="15" customHeight="1">
      <c r="E4" s="86" t="s">
        <v>66</v>
      </c>
    </row>
    <row r="5" spans="2:11" s="87" customFormat="1" ht="15" customHeight="1">
      <c r="E5" s="86"/>
    </row>
    <row r="6" spans="2:11" s="89" customFormat="1" ht="15" customHeight="1" thickBot="1">
      <c r="B6" s="87"/>
      <c r="C6" s="87"/>
      <c r="D6" s="87"/>
      <c r="E6" s="88" t="s">
        <v>100</v>
      </c>
    </row>
    <row r="7" spans="2:11" s="42" customFormat="1" ht="15" customHeight="1" thickBot="1">
      <c r="B7" s="167" t="s">
        <v>69</v>
      </c>
      <c r="C7" s="167" t="s">
        <v>70</v>
      </c>
      <c r="D7" s="87"/>
      <c r="E7" s="85" t="s">
        <v>52</v>
      </c>
    </row>
    <row r="8" spans="2:11" s="42" customFormat="1" ht="15" customHeight="1">
      <c r="B8" s="168">
        <v>500000</v>
      </c>
      <c r="C8" s="168">
        <v>706210</v>
      </c>
      <c r="D8" s="87"/>
      <c r="E8" s="90">
        <f>+C8</f>
        <v>706210</v>
      </c>
    </row>
    <row r="9" spans="2:11" s="42" customFormat="1" ht="15" customHeight="1">
      <c r="B9" s="169">
        <v>4500000</v>
      </c>
      <c r="C9" s="169">
        <v>2679600</v>
      </c>
      <c r="D9" s="87"/>
      <c r="E9" s="90">
        <f>+C9</f>
        <v>2679600</v>
      </c>
    </row>
    <row r="10" spans="2:11" s="42" customFormat="1" ht="15" customHeight="1">
      <c r="B10" s="169">
        <v>2500000</v>
      </c>
      <c r="C10" s="169">
        <v>1275190</v>
      </c>
      <c r="D10" s="87"/>
      <c r="E10" s="90">
        <f>+C10</f>
        <v>1275190</v>
      </c>
    </row>
    <row r="11" spans="2:11" s="42" customFormat="1" ht="15" customHeight="1">
      <c r="B11" s="169">
        <v>200000</v>
      </c>
      <c r="C11" s="169">
        <v>49400</v>
      </c>
      <c r="D11" s="87"/>
      <c r="E11" s="90">
        <f>+C11</f>
        <v>49400</v>
      </c>
    </row>
    <row r="12" spans="2:11" s="42" customFormat="1" ht="15" customHeight="1" thickBot="1">
      <c r="B12" s="170">
        <v>7700000</v>
      </c>
      <c r="C12" s="170">
        <v>4710400</v>
      </c>
      <c r="D12" s="87"/>
      <c r="E12" s="178">
        <f>SUM(E7:E11)</f>
        <v>4710400</v>
      </c>
      <c r="I12" s="91">
        <v>8.2000000000000003E-2</v>
      </c>
      <c r="J12" s="42">
        <v>9400</v>
      </c>
      <c r="K12" s="42" t="s">
        <v>67</v>
      </c>
    </row>
    <row r="13" spans="2:11" s="42" customFormat="1" ht="15" customHeight="1">
      <c r="B13" s="168">
        <v>4500000</v>
      </c>
      <c r="C13" s="168">
        <v>4704395</v>
      </c>
      <c r="D13" s="87"/>
      <c r="E13" s="90">
        <v>0</v>
      </c>
      <c r="I13" s="91">
        <v>7.6999999999999999E-2</v>
      </c>
      <c r="J13" s="42">
        <v>6300</v>
      </c>
      <c r="K13" s="42" t="s">
        <v>67</v>
      </c>
    </row>
    <row r="14" spans="2:11" s="42" customFormat="1" ht="15" customHeight="1">
      <c r="B14" s="169">
        <v>3000000</v>
      </c>
      <c r="C14" s="169">
        <v>2750460</v>
      </c>
      <c r="D14" s="87"/>
      <c r="E14" s="90">
        <f>+C13</f>
        <v>4704395</v>
      </c>
      <c r="I14" s="91">
        <v>6.5000000000000002E-2</v>
      </c>
      <c r="J14" s="42">
        <v>4410</v>
      </c>
      <c r="K14" s="42" t="s">
        <v>67</v>
      </c>
    </row>
    <row r="15" spans="2:11" s="42" customFormat="1" ht="15" customHeight="1">
      <c r="B15" s="169">
        <v>2500000</v>
      </c>
      <c r="C15" s="169">
        <v>1805862</v>
      </c>
      <c r="D15" s="87"/>
      <c r="E15" s="90">
        <f t="shared" ref="E15:E20" si="0">+C14</f>
        <v>2750460</v>
      </c>
    </row>
    <row r="16" spans="2:11" s="42" customFormat="1" ht="15" customHeight="1">
      <c r="B16" s="169">
        <v>1000000</v>
      </c>
      <c r="C16" s="169">
        <v>2545493</v>
      </c>
      <c r="D16" s="87"/>
      <c r="E16" s="90">
        <f t="shared" si="0"/>
        <v>1805862</v>
      </c>
    </row>
    <row r="17" spans="2:5" s="42" customFormat="1" ht="15" customHeight="1" thickBot="1">
      <c r="B17" s="170">
        <v>11000000</v>
      </c>
      <c r="C17" s="170">
        <v>11806210</v>
      </c>
      <c r="D17" s="87"/>
      <c r="E17" s="90">
        <f t="shared" si="0"/>
        <v>2545493</v>
      </c>
    </row>
    <row r="18" spans="2:5" s="42" customFormat="1" ht="15" customHeight="1">
      <c r="B18" s="168">
        <v>100000</v>
      </c>
      <c r="C18" s="168">
        <v>744660</v>
      </c>
      <c r="D18" s="87"/>
      <c r="E18" s="179">
        <f t="shared" si="0"/>
        <v>11806210</v>
      </c>
    </row>
    <row r="19" spans="2:5" s="42" customFormat="1" ht="15" customHeight="1">
      <c r="B19" s="169">
        <v>0</v>
      </c>
      <c r="C19" s="169">
        <v>0</v>
      </c>
      <c r="D19" s="87"/>
      <c r="E19" s="90">
        <f t="shared" si="0"/>
        <v>744660</v>
      </c>
    </row>
    <row r="20" spans="2:5" s="42" customFormat="1" ht="15" customHeight="1" thickBot="1">
      <c r="B20" s="170">
        <v>100000</v>
      </c>
      <c r="C20" s="170">
        <v>744660</v>
      </c>
      <c r="D20" s="87"/>
      <c r="E20" s="90">
        <f t="shared" si="0"/>
        <v>0</v>
      </c>
    </row>
    <row r="21" spans="2:5" s="42" customFormat="1" ht="15" customHeight="1">
      <c r="B21" s="168">
        <v>5200000</v>
      </c>
      <c r="C21" s="168">
        <v>3035394</v>
      </c>
      <c r="D21" s="87"/>
    </row>
    <row r="22" spans="2:5" s="42" customFormat="1" ht="15" customHeight="1">
      <c r="B22" s="169">
        <v>2000000</v>
      </c>
      <c r="C22" s="169">
        <v>2915592</v>
      </c>
      <c r="D22" s="87"/>
      <c r="E22" s="179">
        <f>+C20</f>
        <v>744660</v>
      </c>
    </row>
    <row r="23" spans="2:5" s="42" customFormat="1" ht="15" customHeight="1">
      <c r="B23" s="169">
        <v>300000</v>
      </c>
      <c r="C23" s="169">
        <v>335045</v>
      </c>
      <c r="D23" s="87"/>
      <c r="E23" s="180">
        <v>0</v>
      </c>
    </row>
    <row r="24" spans="2:5" s="42" customFormat="1" ht="18" customHeight="1" thickBot="1">
      <c r="B24" s="170">
        <v>7500000</v>
      </c>
      <c r="C24" s="170">
        <v>6286031</v>
      </c>
      <c r="D24" s="87"/>
      <c r="E24" s="180">
        <v>0</v>
      </c>
    </row>
    <row r="25" spans="2:5" s="42" customFormat="1" ht="18" customHeight="1">
      <c r="B25" s="168">
        <v>1300000</v>
      </c>
      <c r="C25" s="168">
        <v>1624860</v>
      </c>
      <c r="D25" s="87"/>
      <c r="E25" s="180">
        <v>0</v>
      </c>
    </row>
    <row r="26" spans="2:5" s="42" customFormat="1" ht="15" customHeight="1">
      <c r="B26" s="176">
        <v>27600000</v>
      </c>
      <c r="C26" s="176">
        <v>25172161</v>
      </c>
      <c r="D26" s="87"/>
      <c r="E26" s="180">
        <v>0</v>
      </c>
    </row>
    <row r="27" spans="2:5" s="42" customFormat="1" ht="15" customHeight="1">
      <c r="D27" s="87"/>
      <c r="E27" s="90">
        <f>+C21</f>
        <v>3035394</v>
      </c>
    </row>
    <row r="28" spans="2:5" s="42" customFormat="1" ht="15" customHeight="1">
      <c r="D28" s="87"/>
      <c r="E28" s="90">
        <f>+C22</f>
        <v>2915592</v>
      </c>
    </row>
    <row r="29" spans="2:5" s="42" customFormat="1" ht="15" customHeight="1">
      <c r="D29" s="87"/>
      <c r="E29" s="90">
        <f>+C23</f>
        <v>335045</v>
      </c>
    </row>
    <row r="30" spans="2:5" s="42" customFormat="1" ht="15" customHeight="1">
      <c r="D30" s="87"/>
      <c r="E30" s="179">
        <f>+C24</f>
        <v>6286031</v>
      </c>
    </row>
    <row r="31" spans="2:5" s="42" customFormat="1" ht="15" customHeight="1">
      <c r="D31" s="87"/>
      <c r="E31" s="90">
        <f>+C25</f>
        <v>1624860</v>
      </c>
    </row>
    <row r="32" spans="2:5" s="42" customFormat="1" ht="15" customHeight="1">
      <c r="D32" s="87"/>
      <c r="E32" s="90"/>
    </row>
    <row r="33" spans="2:5" s="42" customFormat="1" ht="15" customHeight="1">
      <c r="D33" s="87"/>
      <c r="E33" s="177">
        <f>+C26</f>
        <v>25172161</v>
      </c>
    </row>
    <row r="34" spans="2:5" s="42" customFormat="1" ht="15" customHeight="1">
      <c r="D34" s="87"/>
    </row>
    <row r="35" spans="2:5" s="42" customFormat="1">
      <c r="D35" s="87"/>
      <c r="E35" s="82"/>
    </row>
    <row r="36" spans="2:5" s="42" customFormat="1" ht="14.25" thickBot="1">
      <c r="D36" s="87"/>
      <c r="E36" s="82"/>
    </row>
    <row r="37" spans="2:5" s="42" customFormat="1">
      <c r="D37" s="87"/>
      <c r="E37" s="162" t="str">
        <f>+E6</f>
        <v>2306</v>
      </c>
    </row>
    <row r="38" spans="2:5" s="42" customFormat="1">
      <c r="D38" s="87"/>
      <c r="E38" s="181" t="str">
        <f>+B7</f>
        <v>目標</v>
      </c>
    </row>
    <row r="39" spans="2:5">
      <c r="B39" s="42"/>
      <c r="C39" s="42"/>
      <c r="D39" s="87"/>
      <c r="E39" s="83">
        <f>+B8</f>
        <v>500000</v>
      </c>
    </row>
    <row r="40" spans="2:5">
      <c r="D40" s="87"/>
      <c r="E40" s="83">
        <f>+B9</f>
        <v>4500000</v>
      </c>
    </row>
    <row r="41" spans="2:5">
      <c r="D41" s="87"/>
      <c r="E41" s="83">
        <f>+B10</f>
        <v>2500000</v>
      </c>
    </row>
    <row r="42" spans="2:5">
      <c r="D42" s="87"/>
      <c r="E42" s="83">
        <f>+B11</f>
        <v>200000</v>
      </c>
    </row>
    <row r="43" spans="2:5">
      <c r="D43" s="87"/>
      <c r="E43" s="92">
        <f>SUM(E38:E42)</f>
        <v>7700000</v>
      </c>
    </row>
    <row r="44" spans="2:5">
      <c r="D44" s="87"/>
    </row>
    <row r="45" spans="2:5">
      <c r="D45" s="87"/>
      <c r="E45" s="84">
        <f t="shared" ref="E45:E50" si="1">+B13</f>
        <v>4500000</v>
      </c>
    </row>
    <row r="46" spans="2:5">
      <c r="D46" s="87"/>
      <c r="E46" s="84">
        <f t="shared" si="1"/>
        <v>3000000</v>
      </c>
    </row>
    <row r="47" spans="2:5">
      <c r="D47" s="87"/>
      <c r="E47" s="84">
        <f t="shared" si="1"/>
        <v>2500000</v>
      </c>
    </row>
    <row r="48" spans="2:5">
      <c r="D48" s="87"/>
      <c r="E48" s="84">
        <f t="shared" si="1"/>
        <v>1000000</v>
      </c>
    </row>
    <row r="49" spans="4:5">
      <c r="D49" s="87"/>
      <c r="E49" s="182">
        <f t="shared" si="1"/>
        <v>11000000</v>
      </c>
    </row>
    <row r="50" spans="4:5">
      <c r="D50" s="87"/>
      <c r="E50" s="83">
        <f t="shared" si="1"/>
        <v>100000</v>
      </c>
    </row>
    <row r="51" spans="4:5">
      <c r="D51" s="87"/>
      <c r="E51" s="83"/>
    </row>
    <row r="52" spans="4:5">
      <c r="D52" s="87"/>
      <c r="E52" s="83"/>
    </row>
    <row r="53" spans="4:5">
      <c r="D53" s="87"/>
      <c r="E53" s="92">
        <f>SUM(E50:E52)</f>
        <v>100000</v>
      </c>
    </row>
    <row r="54" spans="4:5">
      <c r="D54" s="87"/>
      <c r="E54" s="184"/>
    </row>
    <row r="55" spans="4:5">
      <c r="D55" s="87"/>
      <c r="E55" s="184"/>
    </row>
    <row r="56" spans="4:5">
      <c r="D56" s="87"/>
      <c r="E56" s="184"/>
    </row>
    <row r="57" spans="4:5">
      <c r="D57" s="87"/>
      <c r="E57" s="184"/>
    </row>
    <row r="58" spans="4:5">
      <c r="D58" s="87"/>
      <c r="E58" s="81">
        <f>+B21</f>
        <v>5200000</v>
      </c>
    </row>
    <row r="59" spans="4:5">
      <c r="D59" s="87"/>
      <c r="E59" s="81">
        <f>+B22</f>
        <v>2000000</v>
      </c>
    </row>
    <row r="60" spans="4:5">
      <c r="D60" s="87"/>
      <c r="E60" s="81">
        <f>+B23</f>
        <v>300000</v>
      </c>
    </row>
    <row r="61" spans="4:5">
      <c r="D61" s="87"/>
      <c r="E61" s="92">
        <f>SUM(E58:E60)</f>
        <v>7500000</v>
      </c>
    </row>
    <row r="62" spans="4:5">
      <c r="D62" s="87"/>
      <c r="E62" s="81">
        <f>+B25</f>
        <v>1300000</v>
      </c>
    </row>
    <row r="63" spans="4:5">
      <c r="D63" s="87"/>
      <c r="E63" s="81"/>
    </row>
    <row r="64" spans="4:5">
      <c r="D64" s="87"/>
      <c r="E64" s="183">
        <f>+B26</f>
        <v>27600000</v>
      </c>
    </row>
    <row r="65" spans="4:4">
      <c r="D65" s="87"/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売上集計</vt:lpstr>
      <vt:lpstr>達成率</vt:lpstr>
      <vt:lpstr>data入力</vt:lpstr>
      <vt:lpstr>実績data入力</vt:lpstr>
      <vt:lpstr>data入力!Print_Area</vt:lpstr>
      <vt:lpstr>達成率!Print_Area</vt:lpstr>
      <vt:lpstr>売上集計!Print_Area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azuma</dc:creator>
  <cp:lastModifiedBy>user</cp:lastModifiedBy>
  <cp:lastPrinted>2017-04-22T04:50:22Z</cp:lastPrinted>
  <dcterms:created xsi:type="dcterms:W3CDTF">2003-09-05T00:42:39Z</dcterms:created>
  <dcterms:modified xsi:type="dcterms:W3CDTF">2024-09-02T06:09:55Z</dcterms:modified>
</cp:coreProperties>
</file>